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5200" windowHeight="11970"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5 -pol.rozp'!$A$10:$Z$1113</definedName>
    <definedName name="_xlnm._FilterDatabase" localSheetId="1" hidden="1">tisk!$A$10:$P$1274</definedName>
    <definedName name="_xlnm.Print_Area" localSheetId="0">'formulář 5 -pol.rozp'!$A$1:$K$88</definedName>
    <definedName name="_xlnm.Print_Area" localSheetId="1">tisk!$A$2:$E$488</definedName>
  </definedNames>
  <calcPr calcId="145621"/>
</workbook>
</file>

<file path=xl/calcChain.xml><?xml version="1.0" encoding="utf-8"?>
<calcChain xmlns="http://schemas.openxmlformats.org/spreadsheetml/2006/main">
  <c r="I55" i="1" l="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12" i="1"/>
  <c r="K86" i="1"/>
  <c r="I87" i="1" l="1"/>
  <c r="I88" i="1" s="1"/>
  <c r="K54" i="1"/>
  <c r="K85" i="1"/>
  <c r="K84" i="1"/>
  <c r="K1" i="1" l="1"/>
  <c r="K74" i="1"/>
  <c r="K75" i="1"/>
  <c r="K76" i="1"/>
  <c r="K77" i="1"/>
  <c r="K78" i="1"/>
  <c r="K79" i="1"/>
  <c r="K80" i="1"/>
  <c r="K81" i="1"/>
  <c r="K82" i="1"/>
  <c r="K83" i="1"/>
  <c r="K45" i="1"/>
  <c r="K46" i="1"/>
  <c r="K47" i="1"/>
  <c r="K48" i="1"/>
  <c r="K49" i="1"/>
  <c r="K50" i="1"/>
  <c r="K51" i="1"/>
  <c r="K52" i="1"/>
  <c r="K53" i="1"/>
  <c r="K64" i="1" l="1"/>
  <c r="K65" i="1"/>
  <c r="K66" i="1"/>
  <c r="K67" i="1"/>
  <c r="K68" i="1"/>
  <c r="K69" i="1"/>
  <c r="K70" i="1"/>
  <c r="K71" i="1"/>
  <c r="K72" i="1"/>
  <c r="K73" i="1"/>
  <c r="K43" i="1"/>
  <c r="K44" i="1"/>
  <c r="R55" i="1" l="1"/>
  <c r="K57" i="1"/>
  <c r="K58" i="1"/>
  <c r="K59" i="1"/>
  <c r="K60" i="1"/>
  <c r="K61" i="1"/>
  <c r="K62" i="1"/>
  <c r="K63"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41" i="1"/>
  <c r="R42" i="1"/>
  <c r="R57" i="1"/>
  <c r="R58" i="1"/>
  <c r="R59" i="1"/>
  <c r="R60" i="1"/>
  <c r="R61" i="1"/>
  <c r="R62" i="1"/>
  <c r="R63" i="1"/>
  <c r="R87" i="1"/>
  <c r="R88" i="1"/>
  <c r="R12" i="1"/>
  <c r="R11" i="1"/>
  <c r="F3" i="4"/>
  <c r="E4" i="4"/>
  <c r="F13" i="4"/>
  <c r="C5" i="4"/>
  <c r="E5" i="4"/>
  <c r="C4" i="4"/>
  <c r="B11" i="4"/>
  <c r="K87" i="1" l="1"/>
  <c r="K55" i="1"/>
  <c r="F15" i="4"/>
  <c r="A11" i="4"/>
  <c r="E13" i="4"/>
  <c r="A13" i="4"/>
  <c r="E11" i="4"/>
  <c r="D11" i="4"/>
  <c r="B13" i="4"/>
  <c r="C13" i="4"/>
  <c r="C11" i="4"/>
  <c r="D13" i="4"/>
  <c r="G11" i="4" l="1"/>
  <c r="H11" i="4"/>
  <c r="C12" i="4"/>
  <c r="G12" i="4" s="1"/>
  <c r="P1" i="1"/>
  <c r="K88" i="1"/>
  <c r="I13" i="4"/>
  <c r="G13" i="4"/>
  <c r="H13" i="4"/>
  <c r="F17" i="4"/>
  <c r="C14" i="4"/>
  <c r="D15" i="4"/>
  <c r="C15" i="4"/>
  <c r="E15" i="4"/>
  <c r="B15" i="4"/>
  <c r="A15" i="4"/>
  <c r="H15" i="4" l="1"/>
  <c r="G14" i="4"/>
  <c r="G15" i="4"/>
  <c r="I15" i="4"/>
  <c r="F19" i="4"/>
  <c r="C16" i="4"/>
  <c r="B17" i="4"/>
  <c r="D17" i="4"/>
  <c r="A17" i="4"/>
  <c r="C17" i="4"/>
  <c r="E17" i="4"/>
  <c r="H17" i="4" l="1"/>
  <c r="I17" i="4"/>
  <c r="G17" i="4"/>
  <c r="G16" i="4"/>
  <c r="F21" i="4"/>
  <c r="D19" i="4"/>
  <c r="C19" i="4"/>
  <c r="C18" i="4"/>
  <c r="B19" i="4"/>
  <c r="E19" i="4"/>
  <c r="A19" i="4"/>
  <c r="H19" i="4" l="1"/>
  <c r="G18" i="4"/>
  <c r="I19" i="4"/>
  <c r="G19" i="4"/>
  <c r="F23" i="4"/>
  <c r="E21" i="4"/>
  <c r="A21" i="4"/>
  <c r="C21" i="4"/>
  <c r="B21" i="4"/>
  <c r="C20" i="4"/>
  <c r="D21" i="4"/>
  <c r="G21" i="4" l="1"/>
  <c r="I21" i="4"/>
  <c r="G20" i="4"/>
  <c r="H21" i="4"/>
  <c r="F25" i="4"/>
  <c r="C22" i="4"/>
  <c r="B23" i="4"/>
  <c r="E23" i="4"/>
  <c r="D23" i="4"/>
  <c r="C23" i="4"/>
  <c r="A23" i="4"/>
  <c r="G23" i="4" l="1"/>
  <c r="I23" i="4"/>
  <c r="H23" i="4"/>
  <c r="G22" i="4"/>
  <c r="F27" i="4"/>
  <c r="C25" i="4"/>
  <c r="C24" i="4"/>
  <c r="B25" i="4"/>
  <c r="E25" i="4"/>
  <c r="A25" i="4"/>
  <c r="D25" i="4"/>
  <c r="H25" i="4" l="1"/>
  <c r="G25" i="4"/>
  <c r="I25" i="4"/>
  <c r="G24" i="4"/>
  <c r="F29" i="4"/>
  <c r="C26" i="4"/>
  <c r="B27" i="4"/>
  <c r="D27" i="4"/>
  <c r="C27" i="4"/>
  <c r="E27" i="4"/>
  <c r="A27" i="4"/>
  <c r="H27" i="4" l="1"/>
  <c r="G27" i="4"/>
  <c r="I27" i="4"/>
  <c r="G26" i="4"/>
  <c r="F31" i="4"/>
  <c r="B29" i="4"/>
  <c r="C28" i="4"/>
  <c r="A29" i="4"/>
  <c r="E29" i="4"/>
  <c r="C29" i="4"/>
  <c r="D29" i="4"/>
  <c r="H29" i="4" l="1"/>
  <c r="G28" i="4"/>
  <c r="G29" i="4"/>
  <c r="I29" i="4"/>
  <c r="F33" i="4"/>
  <c r="C31" i="4"/>
  <c r="A31" i="4"/>
  <c r="C30" i="4"/>
  <c r="D31" i="4"/>
  <c r="B31" i="4"/>
  <c r="E31" i="4"/>
  <c r="H31" i="4" l="1"/>
  <c r="G30" i="4"/>
  <c r="I31" i="4"/>
  <c r="G31" i="4"/>
  <c r="F35" i="4"/>
  <c r="A33" i="4"/>
  <c r="D33" i="4"/>
  <c r="C33" i="4"/>
  <c r="E33" i="4"/>
  <c r="C32" i="4"/>
  <c r="B33" i="4"/>
  <c r="G32" i="4" l="1"/>
  <c r="G33" i="4"/>
  <c r="I33" i="4"/>
  <c r="H33" i="4"/>
  <c r="F37" i="4"/>
  <c r="D35" i="4"/>
  <c r="C34" i="4"/>
  <c r="E35" i="4"/>
  <c r="A35" i="4"/>
  <c r="C35" i="4"/>
  <c r="B35" i="4"/>
  <c r="I35" i="4" l="1"/>
  <c r="G35" i="4"/>
  <c r="H35" i="4"/>
  <c r="G34" i="4"/>
  <c r="F39" i="4"/>
  <c r="B37" i="4"/>
  <c r="E37" i="4"/>
  <c r="D37" i="4"/>
  <c r="A37" i="4"/>
  <c r="C37" i="4"/>
  <c r="C36" i="4"/>
  <c r="H37" i="4" l="1"/>
  <c r="I37" i="4"/>
  <c r="G37" i="4"/>
  <c r="G36" i="4"/>
  <c r="F41" i="4"/>
  <c r="C38" i="4"/>
  <c r="E39" i="4"/>
  <c r="C39" i="4"/>
  <c r="A39" i="4"/>
  <c r="D39" i="4"/>
  <c r="B39" i="4"/>
  <c r="I39" i="4" l="1"/>
  <c r="G39" i="4"/>
  <c r="H39" i="4"/>
  <c r="G38" i="4"/>
  <c r="F43" i="4"/>
  <c r="D41" i="4"/>
  <c r="A41" i="4"/>
  <c r="E41" i="4"/>
  <c r="C41" i="4"/>
  <c r="B41" i="4"/>
  <c r="C40" i="4"/>
  <c r="G40" i="4" l="1"/>
  <c r="I41" i="4"/>
  <c r="G41" i="4"/>
  <c r="H41" i="4"/>
  <c r="F45" i="4"/>
  <c r="B43" i="4"/>
  <c r="E43" i="4"/>
  <c r="C42" i="4"/>
  <c r="D43" i="4"/>
  <c r="A43" i="4"/>
  <c r="C43" i="4"/>
  <c r="H43" i="4" l="1"/>
  <c r="I43" i="4"/>
  <c r="G43" i="4"/>
  <c r="G42" i="4"/>
  <c r="F47" i="4"/>
  <c r="A45" i="4"/>
  <c r="D45" i="4"/>
  <c r="E45" i="4"/>
  <c r="C44" i="4"/>
  <c r="B45" i="4"/>
  <c r="C45" i="4"/>
  <c r="G45" i="4" l="1"/>
  <c r="I45" i="4"/>
  <c r="H45" i="4"/>
  <c r="G44" i="4"/>
  <c r="F49" i="4"/>
  <c r="A47" i="4"/>
  <c r="B47" i="4"/>
  <c r="C47" i="4"/>
  <c r="D47" i="4"/>
  <c r="C46" i="4"/>
  <c r="E47" i="4"/>
  <c r="H47" i="4" l="1"/>
  <c r="G47" i="4"/>
  <c r="I47" i="4"/>
  <c r="G46" i="4"/>
  <c r="F51" i="4"/>
  <c r="E49" i="4"/>
  <c r="A49" i="4"/>
  <c r="D49" i="4"/>
  <c r="C48" i="4"/>
  <c r="C49" i="4"/>
  <c r="B49" i="4"/>
  <c r="H49" i="4" l="1"/>
  <c r="G49" i="4"/>
  <c r="I49" i="4"/>
  <c r="G48" i="4"/>
  <c r="F53" i="4"/>
  <c r="B51" i="4"/>
  <c r="C51" i="4"/>
  <c r="C50" i="4"/>
  <c r="A51" i="4"/>
  <c r="E51" i="4"/>
  <c r="D51" i="4"/>
  <c r="G50" i="4" l="1"/>
  <c r="H51" i="4"/>
  <c r="I51" i="4"/>
  <c r="G51" i="4"/>
  <c r="F55" i="4"/>
  <c r="A53" i="4"/>
  <c r="C53" i="4"/>
  <c r="B53" i="4"/>
  <c r="E53" i="4"/>
  <c r="C52" i="4"/>
  <c r="D53" i="4"/>
  <c r="G52" i="4" l="1"/>
  <c r="I53" i="4"/>
  <c r="G53" i="4"/>
  <c r="H53" i="4"/>
  <c r="F57" i="4"/>
  <c r="E55" i="4"/>
  <c r="D55" i="4"/>
  <c r="C55" i="4"/>
  <c r="C54" i="4"/>
  <c r="B55" i="4"/>
  <c r="A55" i="4"/>
  <c r="G55" i="4" l="1"/>
  <c r="I55" i="4"/>
  <c r="H55" i="4"/>
  <c r="G54" i="4"/>
  <c r="F59" i="4"/>
  <c r="C57" i="4"/>
  <c r="C56" i="4"/>
  <c r="E57" i="4"/>
  <c r="A57" i="4"/>
  <c r="B57" i="4"/>
  <c r="D57" i="4"/>
  <c r="G56" i="4" l="1"/>
  <c r="H57" i="4"/>
  <c r="I57" i="4"/>
  <c r="G57" i="4"/>
  <c r="F61" i="4"/>
  <c r="B59" i="4"/>
  <c r="E59" i="4"/>
  <c r="D59" i="4"/>
  <c r="C59" i="4"/>
  <c r="A59" i="4"/>
  <c r="C58" i="4"/>
  <c r="H59" i="4" l="1"/>
  <c r="G59" i="4"/>
  <c r="I59" i="4"/>
  <c r="G58" i="4"/>
  <c r="F63" i="4"/>
  <c r="A61" i="4"/>
  <c r="C60" i="4"/>
  <c r="C61" i="4"/>
  <c r="E61" i="4"/>
  <c r="B61" i="4"/>
  <c r="D61" i="4"/>
  <c r="H61" i="4" l="1"/>
  <c r="I61" i="4"/>
  <c r="G61" i="4"/>
  <c r="G60" i="4"/>
  <c r="F65" i="4"/>
  <c r="C62" i="4"/>
  <c r="B63" i="4"/>
  <c r="D63" i="4"/>
  <c r="C63" i="4"/>
  <c r="E63" i="4"/>
  <c r="A63" i="4"/>
  <c r="H63" i="4" l="1"/>
  <c r="I63" i="4"/>
  <c r="G63" i="4"/>
  <c r="G62" i="4"/>
  <c r="F67" i="4"/>
  <c r="E65" i="4"/>
  <c r="D65" i="4"/>
  <c r="B65" i="4"/>
  <c r="A65" i="4"/>
  <c r="C64" i="4"/>
  <c r="C65" i="4"/>
  <c r="I65" i="4" l="1"/>
  <c r="G65" i="4"/>
  <c r="H65" i="4"/>
  <c r="G64" i="4"/>
  <c r="F69" i="4"/>
  <c r="C66" i="4"/>
  <c r="D67" i="4"/>
  <c r="C67" i="4"/>
  <c r="E67" i="4"/>
  <c r="A67" i="4"/>
  <c r="B67" i="4"/>
  <c r="G66" i="4" l="1"/>
  <c r="H67" i="4"/>
  <c r="I67" i="4"/>
  <c r="G67" i="4"/>
  <c r="F71" i="4"/>
  <c r="A69" i="4"/>
  <c r="B69" i="4"/>
  <c r="C68" i="4"/>
  <c r="C69" i="4"/>
  <c r="D69" i="4"/>
  <c r="E69" i="4"/>
  <c r="H69" i="4" l="1"/>
  <c r="I69" i="4"/>
  <c r="G69" i="4"/>
  <c r="G68" i="4"/>
  <c r="F73" i="4"/>
  <c r="E71" i="4"/>
  <c r="C70" i="4"/>
  <c r="D71" i="4"/>
  <c r="B71" i="4"/>
  <c r="C71" i="4"/>
  <c r="A71" i="4"/>
  <c r="I71" i="4" l="1"/>
  <c r="G71" i="4"/>
  <c r="H71" i="4"/>
  <c r="G70" i="4"/>
  <c r="F75" i="4"/>
  <c r="D73" i="4"/>
  <c r="C73" i="4"/>
  <c r="E73" i="4"/>
  <c r="C72" i="4"/>
  <c r="A73" i="4"/>
  <c r="B73" i="4"/>
  <c r="H73" i="4" l="1"/>
  <c r="G72" i="4"/>
  <c r="G73" i="4"/>
  <c r="I73" i="4"/>
  <c r="F77" i="4"/>
  <c r="A75" i="4"/>
  <c r="C75" i="4"/>
  <c r="B75" i="4"/>
  <c r="C74" i="4"/>
  <c r="D75" i="4"/>
  <c r="E75" i="4"/>
  <c r="I75" i="4" l="1"/>
  <c r="G75" i="4"/>
  <c r="H75" i="4"/>
  <c r="G74" i="4"/>
  <c r="F79" i="4"/>
  <c r="C77" i="4"/>
  <c r="A77" i="4"/>
  <c r="E77" i="4"/>
  <c r="D77" i="4"/>
  <c r="B77" i="4"/>
  <c r="C76" i="4"/>
  <c r="G77" i="4" l="1"/>
  <c r="I77" i="4"/>
  <c r="G76" i="4"/>
  <c r="H77" i="4"/>
  <c r="F81" i="4"/>
  <c r="E79" i="4"/>
  <c r="C78" i="4"/>
  <c r="D79" i="4"/>
  <c r="C79" i="4"/>
  <c r="B79" i="4"/>
  <c r="A79" i="4"/>
  <c r="H79" i="4" l="1"/>
  <c r="G79" i="4"/>
  <c r="I79" i="4"/>
  <c r="G78" i="4"/>
  <c r="F83" i="4"/>
  <c r="A81" i="4"/>
  <c r="D81" i="4"/>
  <c r="B81" i="4"/>
  <c r="C81" i="4"/>
  <c r="C80" i="4"/>
  <c r="E81" i="4"/>
  <c r="H81" i="4" l="1"/>
  <c r="G80" i="4"/>
  <c r="I81" i="4"/>
  <c r="G81" i="4"/>
  <c r="F85" i="4"/>
  <c r="D83" i="4"/>
  <c r="A83" i="4"/>
  <c r="B83" i="4"/>
  <c r="C82" i="4"/>
  <c r="E83" i="4"/>
  <c r="C83" i="4"/>
  <c r="G83" i="4" l="1"/>
  <c r="I83" i="4"/>
  <c r="H83" i="4"/>
  <c r="G82" i="4"/>
  <c r="F87" i="4"/>
  <c r="C85" i="4"/>
  <c r="A85" i="4"/>
  <c r="D85" i="4"/>
  <c r="B85" i="4"/>
  <c r="C84" i="4"/>
  <c r="E85" i="4"/>
  <c r="G84" i="4" l="1"/>
  <c r="H85" i="4"/>
  <c r="G85" i="4"/>
  <c r="I85" i="4"/>
  <c r="F89" i="4"/>
  <c r="D87" i="4"/>
  <c r="C87" i="4"/>
  <c r="B87" i="4"/>
  <c r="E87" i="4"/>
  <c r="C86" i="4"/>
  <c r="A87" i="4"/>
  <c r="H87" i="4" l="1"/>
  <c r="G86" i="4"/>
  <c r="I87" i="4"/>
  <c r="G87" i="4"/>
  <c r="F91" i="4"/>
  <c r="C88" i="4"/>
  <c r="D89" i="4"/>
  <c r="E89" i="4"/>
  <c r="C89" i="4"/>
  <c r="B89" i="4"/>
  <c r="A89" i="4"/>
  <c r="I89" i="4" l="1"/>
  <c r="G89" i="4"/>
  <c r="H89" i="4"/>
  <c r="G88" i="4"/>
  <c r="F93" i="4"/>
  <c r="B91" i="4"/>
  <c r="C90" i="4"/>
  <c r="A91" i="4"/>
  <c r="C91" i="4"/>
  <c r="E91" i="4"/>
  <c r="D91" i="4"/>
  <c r="G91" i="4" l="1"/>
  <c r="I91" i="4"/>
  <c r="H91" i="4"/>
  <c r="G90" i="4"/>
  <c r="F95" i="4"/>
  <c r="D93" i="4"/>
  <c r="C92" i="4"/>
  <c r="C93" i="4"/>
  <c r="E93" i="4"/>
  <c r="A93" i="4"/>
  <c r="B93" i="4"/>
  <c r="G93" i="4" l="1"/>
  <c r="I93" i="4"/>
  <c r="G92" i="4"/>
  <c r="H93" i="4"/>
  <c r="F97" i="4"/>
  <c r="E95" i="4"/>
  <c r="C95" i="4"/>
  <c r="B95" i="4"/>
  <c r="A95" i="4"/>
  <c r="D95" i="4"/>
  <c r="C94" i="4"/>
  <c r="G95" i="4" l="1"/>
  <c r="I95" i="4"/>
  <c r="H95" i="4"/>
  <c r="G94" i="4"/>
  <c r="F99" i="4"/>
  <c r="D97" i="4"/>
  <c r="E97" i="4"/>
  <c r="B97" i="4"/>
  <c r="C96" i="4"/>
  <c r="C97" i="4"/>
  <c r="A97" i="4"/>
  <c r="G97" i="4" l="1"/>
  <c r="I97" i="4"/>
  <c r="H97" i="4"/>
  <c r="G96" i="4"/>
  <c r="F101" i="4"/>
  <c r="C98" i="4"/>
  <c r="B99" i="4"/>
  <c r="C99" i="4"/>
  <c r="E99" i="4"/>
  <c r="A99" i="4"/>
  <c r="D99" i="4"/>
  <c r="G98" i="4" l="1"/>
  <c r="I99" i="4"/>
  <c r="G99" i="4"/>
  <c r="H99" i="4"/>
  <c r="F103" i="4"/>
  <c r="A101" i="4"/>
  <c r="B101" i="4"/>
  <c r="C101" i="4"/>
  <c r="D101" i="4"/>
  <c r="C100" i="4"/>
  <c r="E101" i="4"/>
  <c r="G101" i="4" l="1"/>
  <c r="I101" i="4"/>
  <c r="H101" i="4"/>
  <c r="G100" i="4"/>
  <c r="F105" i="4"/>
  <c r="C102" i="4"/>
  <c r="C103" i="4"/>
  <c r="A103" i="4"/>
  <c r="B103" i="4"/>
  <c r="D103" i="4"/>
  <c r="E103" i="4"/>
  <c r="G103" i="4" l="1"/>
  <c r="I103" i="4"/>
  <c r="G102" i="4"/>
  <c r="H103" i="4"/>
  <c r="F107" i="4"/>
  <c r="C104" i="4"/>
  <c r="C105" i="4"/>
  <c r="A105" i="4"/>
  <c r="B105" i="4"/>
  <c r="D105" i="4"/>
  <c r="E105" i="4"/>
  <c r="I105" i="4" l="1"/>
  <c r="G105" i="4"/>
  <c r="H105" i="4"/>
  <c r="G104" i="4"/>
  <c r="F109" i="4"/>
  <c r="C107" i="4"/>
  <c r="A107" i="4"/>
  <c r="C106" i="4"/>
  <c r="B107" i="4"/>
  <c r="E107" i="4"/>
  <c r="D107" i="4"/>
  <c r="G106" i="4" l="1"/>
  <c r="H107" i="4"/>
  <c r="I107" i="4"/>
  <c r="G107" i="4"/>
  <c r="F111" i="4"/>
  <c r="C109" i="4"/>
  <c r="B109" i="4"/>
  <c r="C108" i="4"/>
  <c r="E109" i="4"/>
  <c r="D109" i="4"/>
  <c r="A109" i="4"/>
  <c r="I109" i="4" l="1"/>
  <c r="G109" i="4"/>
  <c r="G108" i="4"/>
  <c r="H109" i="4"/>
  <c r="F113" i="4"/>
  <c r="A111" i="4"/>
  <c r="D111" i="4"/>
  <c r="C110" i="4"/>
  <c r="E111" i="4"/>
  <c r="C111" i="4"/>
  <c r="B111" i="4"/>
  <c r="H111" i="4" l="1"/>
  <c r="I111" i="4"/>
  <c r="G111" i="4"/>
  <c r="G110" i="4"/>
  <c r="F115" i="4"/>
  <c r="B113" i="4"/>
  <c r="C112" i="4"/>
  <c r="A113" i="4"/>
  <c r="D113" i="4"/>
  <c r="E113" i="4"/>
  <c r="C113" i="4"/>
  <c r="I113" i="4" l="1"/>
  <c r="G113" i="4"/>
  <c r="G112" i="4"/>
  <c r="H113" i="4"/>
  <c r="F117" i="4"/>
  <c r="E115" i="4"/>
  <c r="D115" i="4"/>
  <c r="B115" i="4"/>
  <c r="C115" i="4"/>
  <c r="A115" i="4"/>
  <c r="C114" i="4"/>
  <c r="G114" i="4" l="1"/>
  <c r="G115" i="4"/>
  <c r="I115" i="4"/>
  <c r="H115" i="4"/>
  <c r="F119" i="4"/>
  <c r="E117" i="4"/>
  <c r="C117" i="4"/>
  <c r="B117" i="4"/>
  <c r="C116" i="4"/>
  <c r="D117" i="4"/>
  <c r="A117" i="4"/>
  <c r="H117" i="4" l="1"/>
  <c r="I117" i="4"/>
  <c r="G117" i="4"/>
  <c r="J117" i="4"/>
  <c r="G116" i="4"/>
  <c r="F121" i="4"/>
  <c r="C119" i="4"/>
  <c r="A119" i="4"/>
  <c r="C118" i="4"/>
  <c r="D119" i="4"/>
  <c r="B119" i="4"/>
  <c r="E119" i="4"/>
  <c r="H119" i="4" l="1"/>
  <c r="G119" i="4"/>
  <c r="I119" i="4"/>
  <c r="G118" i="4"/>
  <c r="F123" i="4"/>
  <c r="D121" i="4"/>
  <c r="E121" i="4"/>
  <c r="C121" i="4"/>
  <c r="C120" i="4"/>
  <c r="A121" i="4"/>
  <c r="B121" i="4"/>
  <c r="H121" i="4" l="1"/>
  <c r="G121" i="4"/>
  <c r="I121" i="4"/>
  <c r="G120" i="4"/>
  <c r="F125" i="4"/>
  <c r="E123" i="4"/>
  <c r="A123" i="4"/>
  <c r="D123" i="4"/>
  <c r="C122" i="4"/>
  <c r="C123" i="4"/>
  <c r="B123" i="4"/>
  <c r="I123" i="4" l="1"/>
  <c r="G123" i="4"/>
  <c r="G122" i="4"/>
  <c r="H123" i="4"/>
  <c r="F127" i="4"/>
  <c r="E125" i="4"/>
  <c r="C124" i="4"/>
  <c r="C125" i="4"/>
  <c r="D125" i="4"/>
  <c r="B125" i="4"/>
  <c r="A125" i="4"/>
  <c r="H125" i="4" l="1"/>
  <c r="G125" i="4"/>
  <c r="I125" i="4"/>
  <c r="G124" i="4"/>
  <c r="F129" i="4"/>
  <c r="D127" i="4"/>
  <c r="E127" i="4"/>
  <c r="C127" i="4"/>
  <c r="B127" i="4"/>
  <c r="A127" i="4"/>
  <c r="C126" i="4"/>
  <c r="H127" i="4" l="1"/>
  <c r="I127" i="4"/>
  <c r="G127" i="4"/>
  <c r="G126" i="4"/>
  <c r="F131" i="4"/>
  <c r="C128" i="4"/>
  <c r="B129" i="4"/>
  <c r="A129" i="4"/>
  <c r="D129" i="4"/>
  <c r="C129" i="4"/>
  <c r="E129" i="4"/>
  <c r="H129" i="4" l="1"/>
  <c r="G129" i="4"/>
  <c r="I129" i="4"/>
  <c r="G128" i="4"/>
  <c r="F133" i="4"/>
  <c r="A131" i="4"/>
  <c r="E131" i="4"/>
  <c r="C130" i="4"/>
  <c r="C131" i="4"/>
  <c r="D131" i="4"/>
  <c r="B131" i="4"/>
  <c r="G131" i="4" l="1"/>
  <c r="I131" i="4"/>
  <c r="G130" i="4"/>
  <c r="H131" i="4"/>
  <c r="F135" i="4"/>
  <c r="B133" i="4"/>
  <c r="C133" i="4"/>
  <c r="E133" i="4"/>
  <c r="A133" i="4"/>
  <c r="D133" i="4"/>
  <c r="C132" i="4"/>
  <c r="G133" i="4" l="1"/>
  <c r="I133" i="4"/>
  <c r="H133" i="4"/>
  <c r="G132" i="4"/>
  <c r="F137" i="4"/>
  <c r="A135" i="4"/>
  <c r="D135" i="4"/>
  <c r="C134" i="4"/>
  <c r="E135" i="4"/>
  <c r="C135" i="4"/>
  <c r="B135" i="4"/>
  <c r="I135" i="4" l="1"/>
  <c r="G135" i="4"/>
  <c r="G134" i="4"/>
  <c r="H135" i="4"/>
  <c r="F139" i="4"/>
  <c r="B137" i="4"/>
  <c r="C136" i="4"/>
  <c r="C137" i="4"/>
  <c r="D137" i="4"/>
  <c r="E137" i="4"/>
  <c r="A137" i="4"/>
  <c r="H137" i="4" l="1"/>
  <c r="G137" i="4"/>
  <c r="I137" i="4"/>
  <c r="G136" i="4"/>
  <c r="F141" i="4"/>
  <c r="A139" i="4"/>
  <c r="D139" i="4"/>
  <c r="C138" i="4"/>
  <c r="E139" i="4"/>
  <c r="C139" i="4"/>
  <c r="B139" i="4"/>
  <c r="I139" i="4" l="1"/>
  <c r="G139" i="4"/>
  <c r="H139" i="4"/>
  <c r="G138" i="4"/>
  <c r="F143" i="4"/>
  <c r="B141" i="4"/>
  <c r="A141" i="4"/>
  <c r="D141" i="4"/>
  <c r="E141" i="4"/>
  <c r="C140" i="4"/>
  <c r="C141" i="4"/>
  <c r="H141" i="4" l="1"/>
  <c r="G140" i="4"/>
  <c r="G141" i="4"/>
  <c r="I141" i="4"/>
  <c r="F145" i="4"/>
  <c r="A143" i="4"/>
  <c r="D143" i="4"/>
  <c r="B143" i="4"/>
  <c r="C143" i="4"/>
  <c r="C142" i="4"/>
  <c r="E143" i="4"/>
  <c r="H143" i="4" l="1"/>
  <c r="G143" i="4"/>
  <c r="I143" i="4"/>
  <c r="G142" i="4"/>
  <c r="F147" i="4"/>
  <c r="A145" i="4"/>
  <c r="C145" i="4"/>
  <c r="C144" i="4"/>
  <c r="B145" i="4"/>
  <c r="E145" i="4"/>
  <c r="D145" i="4"/>
  <c r="H145" i="4" l="1"/>
  <c r="G144" i="4"/>
  <c r="G145" i="4"/>
  <c r="I145" i="4"/>
  <c r="F149" i="4"/>
  <c r="D147" i="4"/>
  <c r="C147" i="4"/>
  <c r="A147" i="4"/>
  <c r="C146" i="4"/>
  <c r="B147" i="4"/>
  <c r="E147" i="4"/>
  <c r="G147" i="4" l="1"/>
  <c r="I147" i="4"/>
  <c r="H147" i="4"/>
  <c r="G146" i="4"/>
  <c r="F151" i="4"/>
  <c r="A149" i="4"/>
  <c r="B149" i="4"/>
  <c r="C148" i="4"/>
  <c r="C149" i="4"/>
  <c r="D149" i="4"/>
  <c r="E149" i="4"/>
  <c r="G148" i="4" l="1"/>
  <c r="H149" i="4"/>
  <c r="G149" i="4"/>
  <c r="I149" i="4"/>
  <c r="F153" i="4"/>
  <c r="E151" i="4"/>
  <c r="C150" i="4"/>
  <c r="A151" i="4"/>
  <c r="D151" i="4"/>
  <c r="B151" i="4"/>
  <c r="C151" i="4"/>
  <c r="I151" i="4" l="1"/>
  <c r="G151" i="4"/>
  <c r="G150" i="4"/>
  <c r="H151" i="4"/>
  <c r="F155" i="4"/>
  <c r="C152" i="4"/>
  <c r="E153" i="4"/>
  <c r="C153" i="4"/>
  <c r="A153" i="4"/>
  <c r="B153" i="4"/>
  <c r="D153" i="4"/>
  <c r="H153" i="4" l="1"/>
  <c r="I153" i="4"/>
  <c r="G153" i="4"/>
  <c r="G152" i="4"/>
  <c r="F157" i="4"/>
  <c r="B155" i="4"/>
  <c r="E155" i="4"/>
  <c r="C154" i="4"/>
  <c r="A155" i="4"/>
  <c r="C155" i="4"/>
  <c r="D155" i="4"/>
  <c r="H155" i="4" l="1"/>
  <c r="G154" i="4"/>
  <c r="I155" i="4"/>
  <c r="G155" i="4"/>
  <c r="F159" i="4"/>
  <c r="C156" i="4"/>
  <c r="C157" i="4"/>
  <c r="E157" i="4"/>
  <c r="B157" i="4"/>
  <c r="D157" i="4"/>
  <c r="A157" i="4"/>
  <c r="I157" i="4" l="1"/>
  <c r="G157" i="4"/>
  <c r="H157" i="4"/>
  <c r="G156" i="4"/>
  <c r="F161" i="4"/>
  <c r="C158" i="4"/>
  <c r="E159" i="4"/>
  <c r="B159" i="4"/>
  <c r="C159" i="4"/>
  <c r="A159" i="4"/>
  <c r="D159" i="4"/>
  <c r="G158" i="4" l="1"/>
  <c r="G159" i="4"/>
  <c r="I159" i="4"/>
  <c r="H159" i="4"/>
  <c r="F163" i="4"/>
  <c r="C160" i="4"/>
  <c r="C161" i="4"/>
  <c r="D161" i="4"/>
  <c r="E161" i="4"/>
  <c r="A161" i="4"/>
  <c r="B161" i="4"/>
  <c r="I161" i="4" l="1"/>
  <c r="G161" i="4"/>
  <c r="H161" i="4"/>
  <c r="G160" i="4"/>
  <c r="F165" i="4"/>
  <c r="C162" i="4"/>
  <c r="A163" i="4"/>
  <c r="C163" i="4"/>
  <c r="E163" i="4"/>
  <c r="D163" i="4"/>
  <c r="B163" i="4"/>
  <c r="G162" i="4" l="1"/>
  <c r="G163" i="4"/>
  <c r="I163" i="4"/>
  <c r="H163" i="4"/>
  <c r="F167" i="4"/>
  <c r="B165" i="4"/>
  <c r="C165" i="4"/>
  <c r="C164" i="4"/>
  <c r="E165" i="4"/>
  <c r="D165" i="4"/>
  <c r="A165" i="4"/>
  <c r="G165" i="4" l="1"/>
  <c r="I165" i="4"/>
  <c r="H165" i="4"/>
  <c r="G164" i="4"/>
  <c r="F169" i="4"/>
  <c r="C166" i="4"/>
  <c r="D167" i="4"/>
  <c r="E167" i="4"/>
  <c r="A167" i="4"/>
  <c r="C167" i="4"/>
  <c r="B167" i="4"/>
  <c r="G166" i="4" l="1"/>
  <c r="G167" i="4"/>
  <c r="I167" i="4"/>
  <c r="H167" i="4"/>
  <c r="F171" i="4"/>
  <c r="D169" i="4"/>
  <c r="C169" i="4"/>
  <c r="B169" i="4"/>
  <c r="C168" i="4"/>
  <c r="A169" i="4"/>
  <c r="E169" i="4"/>
  <c r="G169" i="4" l="1"/>
  <c r="I169" i="4"/>
  <c r="H169" i="4"/>
  <c r="G168" i="4"/>
  <c r="F173" i="4"/>
  <c r="E171" i="4"/>
  <c r="C171" i="4"/>
  <c r="D171" i="4"/>
  <c r="A171" i="4"/>
  <c r="B171" i="4"/>
  <c r="C170" i="4"/>
  <c r="H171" i="4" l="1"/>
  <c r="G170" i="4"/>
  <c r="G171" i="4"/>
  <c r="I171" i="4"/>
  <c r="F175" i="4"/>
  <c r="A173" i="4"/>
  <c r="C173" i="4"/>
  <c r="B173" i="4"/>
  <c r="C172" i="4"/>
  <c r="D173" i="4"/>
  <c r="E173" i="4"/>
  <c r="H173" i="4" l="1"/>
  <c r="I173" i="4"/>
  <c r="G173" i="4"/>
  <c r="G172" i="4"/>
  <c r="F177" i="4"/>
  <c r="E175" i="4"/>
  <c r="B175" i="4"/>
  <c r="C174" i="4"/>
  <c r="D175" i="4"/>
  <c r="C175" i="4"/>
  <c r="A175" i="4"/>
  <c r="H175" i="4" l="1"/>
  <c r="G175" i="4"/>
  <c r="I175" i="4"/>
  <c r="G174" i="4"/>
  <c r="F179" i="4"/>
  <c r="A177" i="4"/>
  <c r="D177" i="4"/>
  <c r="C177" i="4"/>
  <c r="C176" i="4"/>
  <c r="B177" i="4"/>
  <c r="E177" i="4"/>
  <c r="I177" i="4" l="1"/>
  <c r="G177" i="4"/>
  <c r="H177" i="4"/>
  <c r="G176" i="4"/>
  <c r="F181" i="4"/>
  <c r="D179" i="4"/>
  <c r="E179" i="4"/>
  <c r="C178" i="4"/>
  <c r="B179" i="4"/>
  <c r="C179" i="4"/>
  <c r="A179" i="4"/>
  <c r="I179" i="4" l="1"/>
  <c r="G179" i="4"/>
  <c r="G178" i="4"/>
  <c r="H179" i="4"/>
  <c r="F183" i="4"/>
  <c r="E181" i="4"/>
  <c r="A181" i="4"/>
  <c r="C180" i="4"/>
  <c r="D181" i="4"/>
  <c r="B181" i="4"/>
  <c r="C181" i="4"/>
  <c r="G180" i="4" l="1"/>
  <c r="H181" i="4"/>
  <c r="G181" i="4"/>
  <c r="I181" i="4"/>
  <c r="F185" i="4"/>
  <c r="C182" i="4"/>
  <c r="A183" i="4"/>
  <c r="D183" i="4"/>
  <c r="C183" i="4"/>
  <c r="E183" i="4"/>
  <c r="B183" i="4"/>
  <c r="G182" i="4" l="1"/>
  <c r="H183" i="4"/>
  <c r="G183" i="4"/>
  <c r="I183" i="4"/>
  <c r="F187" i="4"/>
  <c r="A185" i="4"/>
  <c r="B185" i="4"/>
  <c r="C185" i="4"/>
  <c r="E185" i="4"/>
  <c r="D185" i="4"/>
  <c r="C184" i="4"/>
  <c r="I185" i="4" l="1"/>
  <c r="G185" i="4"/>
  <c r="H185" i="4"/>
  <c r="G184" i="4"/>
  <c r="F189" i="4"/>
  <c r="A187" i="4"/>
  <c r="C187" i="4"/>
  <c r="B187" i="4"/>
  <c r="C186" i="4"/>
  <c r="E187" i="4"/>
  <c r="D187" i="4"/>
  <c r="H187" i="4" l="1"/>
  <c r="G186" i="4"/>
  <c r="G187" i="4"/>
  <c r="I187" i="4"/>
  <c r="F191" i="4"/>
  <c r="C188" i="4"/>
  <c r="D189" i="4"/>
  <c r="A189" i="4"/>
  <c r="E189" i="4"/>
  <c r="C189" i="4"/>
  <c r="B189" i="4"/>
  <c r="H189" i="4" l="1"/>
  <c r="G188" i="4"/>
  <c r="G189" i="4"/>
  <c r="I189" i="4"/>
  <c r="F193" i="4"/>
  <c r="E191" i="4"/>
  <c r="D191" i="4"/>
  <c r="C190" i="4"/>
  <c r="A191" i="4"/>
  <c r="C191" i="4"/>
  <c r="B191" i="4"/>
  <c r="H191" i="4" l="1"/>
  <c r="G190" i="4"/>
  <c r="G191" i="4"/>
  <c r="I191" i="4"/>
  <c r="F195" i="4"/>
  <c r="B193" i="4"/>
  <c r="E193" i="4"/>
  <c r="C192" i="4"/>
  <c r="A193" i="4"/>
  <c r="C193" i="4"/>
  <c r="D193" i="4"/>
  <c r="G193" i="4" l="1"/>
  <c r="I193" i="4"/>
  <c r="H193" i="4"/>
  <c r="G192" i="4"/>
  <c r="F197" i="4"/>
  <c r="C195" i="4"/>
  <c r="B195" i="4"/>
  <c r="D195" i="4"/>
  <c r="E195" i="4"/>
  <c r="A195" i="4"/>
  <c r="C194" i="4"/>
  <c r="G194" i="4" l="1"/>
  <c r="G195" i="4"/>
  <c r="I195" i="4"/>
  <c r="H195" i="4"/>
  <c r="F199" i="4"/>
  <c r="D197" i="4"/>
  <c r="C196" i="4"/>
  <c r="B197" i="4"/>
  <c r="A197" i="4"/>
  <c r="C197" i="4"/>
  <c r="E197" i="4"/>
  <c r="I197" i="4" l="1"/>
  <c r="G197" i="4"/>
  <c r="H197" i="4"/>
  <c r="G196" i="4"/>
  <c r="F201" i="4"/>
  <c r="C198" i="4"/>
  <c r="C199" i="4"/>
  <c r="A199" i="4"/>
  <c r="B199" i="4"/>
  <c r="E199" i="4"/>
  <c r="D199" i="4"/>
  <c r="I199" i="4" l="1"/>
  <c r="G199" i="4"/>
  <c r="G198" i="4"/>
  <c r="H199" i="4"/>
  <c r="F203" i="4"/>
  <c r="D201" i="4"/>
  <c r="C201" i="4"/>
  <c r="A201" i="4"/>
  <c r="C200" i="4"/>
  <c r="E201" i="4"/>
  <c r="B201" i="4"/>
  <c r="H201" i="4" l="1"/>
  <c r="G201" i="4"/>
  <c r="I201" i="4"/>
  <c r="G200" i="4"/>
  <c r="F205" i="4"/>
  <c r="A203" i="4"/>
  <c r="C202" i="4"/>
  <c r="B203" i="4"/>
  <c r="D203" i="4"/>
  <c r="C203" i="4"/>
  <c r="E203" i="4"/>
  <c r="H203" i="4" l="1"/>
  <c r="I203" i="4"/>
  <c r="G203" i="4"/>
  <c r="G202" i="4"/>
  <c r="F207" i="4"/>
  <c r="B205" i="4"/>
  <c r="E205" i="4"/>
  <c r="C205" i="4"/>
  <c r="C204" i="4"/>
  <c r="A205" i="4"/>
  <c r="D205" i="4"/>
  <c r="I205" i="4" l="1"/>
  <c r="G205" i="4"/>
  <c r="H205" i="4"/>
  <c r="G204" i="4"/>
  <c r="F209" i="4"/>
  <c r="D207" i="4"/>
  <c r="B207" i="4"/>
  <c r="E207" i="4"/>
  <c r="C206" i="4"/>
  <c r="A207" i="4"/>
  <c r="C207" i="4"/>
  <c r="H207" i="4" l="1"/>
  <c r="G206" i="4"/>
  <c r="G207" i="4"/>
  <c r="I207" i="4"/>
  <c r="F211" i="4"/>
  <c r="E209" i="4"/>
  <c r="D209" i="4"/>
  <c r="C208" i="4"/>
  <c r="A209" i="4"/>
  <c r="B209" i="4"/>
  <c r="C209" i="4"/>
  <c r="H209" i="4" l="1"/>
  <c r="G209" i="4"/>
  <c r="I209" i="4"/>
  <c r="G208" i="4"/>
  <c r="F213" i="4"/>
  <c r="C211" i="4"/>
  <c r="D211" i="4"/>
  <c r="A211" i="4"/>
  <c r="C210" i="4"/>
  <c r="E211" i="4"/>
  <c r="B211" i="4"/>
  <c r="G211" i="4" l="1"/>
  <c r="I211" i="4"/>
  <c r="G210" i="4"/>
  <c r="H211" i="4"/>
  <c r="F215" i="4"/>
  <c r="C213" i="4"/>
  <c r="C212" i="4"/>
  <c r="A213" i="4"/>
  <c r="B213" i="4"/>
  <c r="D213" i="4"/>
  <c r="E213" i="4"/>
  <c r="I213" i="4" l="1"/>
  <c r="G213" i="4"/>
  <c r="H213" i="4"/>
  <c r="G212" i="4"/>
  <c r="F217" i="4"/>
  <c r="C214" i="4"/>
  <c r="D215" i="4"/>
  <c r="C215" i="4"/>
  <c r="A215" i="4"/>
  <c r="E215" i="4"/>
  <c r="B215" i="4"/>
  <c r="G214" i="4" l="1"/>
  <c r="I215" i="4"/>
  <c r="G215" i="4"/>
  <c r="H215" i="4"/>
  <c r="F219" i="4"/>
  <c r="C217" i="4"/>
  <c r="E217" i="4"/>
  <c r="D217" i="4"/>
  <c r="C216" i="4"/>
  <c r="A217" i="4"/>
  <c r="B217" i="4"/>
  <c r="G217" i="4" l="1"/>
  <c r="I217" i="4"/>
  <c r="G216" i="4"/>
  <c r="H217" i="4"/>
  <c r="F221" i="4"/>
  <c r="E219" i="4"/>
  <c r="B219" i="4"/>
  <c r="C218" i="4"/>
  <c r="A219" i="4"/>
  <c r="C219" i="4"/>
  <c r="D219" i="4"/>
  <c r="G219" i="4" l="1"/>
  <c r="I219" i="4"/>
  <c r="H219" i="4"/>
  <c r="G218" i="4"/>
  <c r="F223" i="4"/>
  <c r="C220" i="4"/>
  <c r="E221" i="4"/>
  <c r="A221" i="4"/>
  <c r="D221" i="4"/>
  <c r="C221" i="4"/>
  <c r="B221" i="4"/>
  <c r="H221" i="4" l="1"/>
  <c r="G220" i="4"/>
  <c r="G221" i="4"/>
  <c r="I221" i="4"/>
  <c r="F225" i="4"/>
  <c r="C223" i="4"/>
  <c r="C222" i="4"/>
  <c r="D223" i="4"/>
  <c r="B223" i="4"/>
  <c r="E223" i="4"/>
  <c r="A223" i="4"/>
  <c r="G222" i="4" l="1"/>
  <c r="H223" i="4"/>
  <c r="I223" i="4"/>
  <c r="G223" i="4"/>
  <c r="F227" i="4"/>
  <c r="B225" i="4"/>
  <c r="E225" i="4"/>
  <c r="D225" i="4"/>
  <c r="C225" i="4"/>
  <c r="C224" i="4"/>
  <c r="A225" i="4"/>
  <c r="G224" i="4" l="1"/>
  <c r="H225" i="4"/>
  <c r="I225" i="4"/>
  <c r="G225" i="4"/>
  <c r="F229" i="4"/>
  <c r="C226" i="4"/>
  <c r="E227" i="4"/>
  <c r="A227" i="4"/>
  <c r="B227" i="4"/>
  <c r="D227" i="4"/>
  <c r="C227" i="4"/>
  <c r="H227" i="4" l="1"/>
  <c r="I227" i="4"/>
  <c r="G227" i="4"/>
  <c r="G226" i="4"/>
  <c r="F231" i="4"/>
  <c r="E229" i="4"/>
  <c r="C229" i="4"/>
  <c r="D229" i="4"/>
  <c r="A229" i="4"/>
  <c r="B229" i="4"/>
  <c r="C228" i="4"/>
  <c r="G229" i="4" l="1"/>
  <c r="I229" i="4"/>
  <c r="G228" i="4"/>
  <c r="H229" i="4"/>
  <c r="F233" i="4"/>
  <c r="C230" i="4"/>
  <c r="B231" i="4"/>
  <c r="E231" i="4"/>
  <c r="A231" i="4"/>
  <c r="C231" i="4"/>
  <c r="D231" i="4"/>
  <c r="G231" i="4" l="1"/>
  <c r="I231" i="4"/>
  <c r="H231" i="4"/>
  <c r="G230" i="4"/>
  <c r="F235" i="4"/>
  <c r="A233" i="4"/>
  <c r="D233" i="4"/>
  <c r="C233" i="4"/>
  <c r="C232" i="4"/>
  <c r="E233" i="4"/>
  <c r="B233" i="4"/>
  <c r="H233" i="4" l="1"/>
  <c r="G232" i="4"/>
  <c r="I233" i="4"/>
  <c r="G233" i="4"/>
  <c r="F237" i="4"/>
  <c r="B235" i="4"/>
  <c r="C235" i="4"/>
  <c r="A235" i="4"/>
  <c r="E235" i="4"/>
  <c r="C234" i="4"/>
  <c r="D235" i="4"/>
  <c r="G235" i="4" l="1"/>
  <c r="I235" i="4"/>
  <c r="G234" i="4"/>
  <c r="H235" i="4"/>
  <c r="F239" i="4"/>
  <c r="E237" i="4"/>
  <c r="D237" i="4"/>
  <c r="A237" i="4"/>
  <c r="C236" i="4"/>
  <c r="C237" i="4"/>
  <c r="B237" i="4"/>
  <c r="I237" i="4" l="1"/>
  <c r="G237" i="4"/>
  <c r="H237" i="4"/>
  <c r="G236" i="4"/>
  <c r="F241" i="4"/>
  <c r="B239" i="4"/>
  <c r="C239" i="4"/>
  <c r="A239" i="4"/>
  <c r="D239" i="4"/>
  <c r="E239" i="4"/>
  <c r="C238" i="4"/>
  <c r="I239" i="4" l="1"/>
  <c r="G239" i="4"/>
  <c r="G238" i="4"/>
  <c r="H239" i="4"/>
  <c r="F243" i="4"/>
  <c r="C241" i="4"/>
  <c r="E241" i="4"/>
  <c r="A241" i="4"/>
  <c r="B241" i="4"/>
  <c r="D241" i="4"/>
  <c r="C240" i="4"/>
  <c r="H241" i="4" l="1"/>
  <c r="I241" i="4"/>
  <c r="G241" i="4"/>
  <c r="G240" i="4"/>
  <c r="F245" i="4"/>
  <c r="B243" i="4"/>
  <c r="A243" i="4"/>
  <c r="C242" i="4"/>
  <c r="C243" i="4"/>
  <c r="D243" i="4"/>
  <c r="E243" i="4"/>
  <c r="G243" i="4" l="1"/>
  <c r="I243" i="4"/>
  <c r="G242" i="4"/>
  <c r="H243" i="4"/>
  <c r="F247" i="4"/>
  <c r="D245" i="4"/>
  <c r="C244" i="4"/>
  <c r="C245" i="4"/>
  <c r="B245" i="4"/>
  <c r="A245" i="4"/>
  <c r="E245" i="4"/>
  <c r="I245" i="4" l="1"/>
  <c r="G245" i="4"/>
  <c r="H245" i="4"/>
  <c r="G244" i="4"/>
  <c r="F249" i="4"/>
  <c r="C247" i="4"/>
  <c r="E247" i="4"/>
  <c r="B247" i="4"/>
  <c r="A247" i="4"/>
  <c r="C246" i="4"/>
  <c r="D247" i="4"/>
  <c r="G246" i="4" l="1"/>
  <c r="H247" i="4"/>
  <c r="G247" i="4"/>
  <c r="I247" i="4"/>
  <c r="F251" i="4"/>
  <c r="A249" i="4"/>
  <c r="E249" i="4"/>
  <c r="D249" i="4"/>
  <c r="C249" i="4"/>
  <c r="C248" i="4"/>
  <c r="B249" i="4"/>
  <c r="G248" i="4" l="1"/>
  <c r="H249" i="4"/>
  <c r="I249" i="4"/>
  <c r="G249" i="4"/>
  <c r="F253" i="4"/>
  <c r="E251" i="4"/>
  <c r="B251" i="4"/>
  <c r="D251" i="4"/>
  <c r="C251" i="4"/>
  <c r="A251" i="4"/>
  <c r="C250" i="4"/>
  <c r="G250" i="4" l="1"/>
  <c r="H251" i="4"/>
  <c r="G251" i="4"/>
  <c r="I251" i="4"/>
  <c r="F255" i="4"/>
  <c r="B253" i="4"/>
  <c r="D253" i="4"/>
  <c r="A253" i="4"/>
  <c r="C252" i="4"/>
  <c r="C253" i="4"/>
  <c r="E253" i="4"/>
  <c r="G252" i="4" l="1"/>
  <c r="G253" i="4"/>
  <c r="I253" i="4"/>
  <c r="H253" i="4"/>
  <c r="F257" i="4"/>
  <c r="C254" i="4"/>
  <c r="C255" i="4"/>
  <c r="D255" i="4"/>
  <c r="E255" i="4"/>
  <c r="A255" i="4"/>
  <c r="B255" i="4"/>
  <c r="H255" i="4" l="1"/>
  <c r="I255" i="4"/>
  <c r="G255" i="4"/>
  <c r="G254" i="4"/>
  <c r="F259" i="4"/>
  <c r="A257" i="4"/>
  <c r="D257" i="4"/>
  <c r="B257" i="4"/>
  <c r="C256" i="4"/>
  <c r="E257" i="4"/>
  <c r="C257" i="4"/>
  <c r="H257" i="4" l="1"/>
  <c r="G256" i="4"/>
  <c r="I257" i="4"/>
  <c r="G257" i="4"/>
  <c r="F261" i="4"/>
  <c r="C258" i="4"/>
  <c r="E259" i="4"/>
  <c r="D259" i="4"/>
  <c r="B259" i="4"/>
  <c r="A259" i="4"/>
  <c r="C259" i="4"/>
  <c r="G259" i="4" l="1"/>
  <c r="I259" i="4"/>
  <c r="H259" i="4"/>
  <c r="G258" i="4"/>
  <c r="F263" i="4"/>
  <c r="C261" i="4"/>
  <c r="D261" i="4"/>
  <c r="C260" i="4"/>
  <c r="B261" i="4"/>
  <c r="E261" i="4"/>
  <c r="A261" i="4"/>
  <c r="G260" i="4" l="1"/>
  <c r="G261" i="4"/>
  <c r="I261" i="4"/>
  <c r="H261" i="4"/>
  <c r="F265" i="4"/>
  <c r="A263" i="4"/>
  <c r="C262" i="4"/>
  <c r="E263" i="4"/>
  <c r="B263" i="4"/>
  <c r="C263" i="4"/>
  <c r="D263" i="4"/>
  <c r="G263" i="4" l="1"/>
  <c r="I263" i="4"/>
  <c r="H263" i="4"/>
  <c r="G262" i="4"/>
  <c r="F267" i="4"/>
  <c r="C265" i="4"/>
  <c r="B265" i="4"/>
  <c r="E265" i="4"/>
  <c r="C264" i="4"/>
  <c r="D265" i="4"/>
  <c r="A265" i="4"/>
  <c r="H265" i="4" l="1"/>
  <c r="G265" i="4"/>
  <c r="I265" i="4"/>
  <c r="G264" i="4"/>
  <c r="F269" i="4"/>
  <c r="E267" i="4"/>
  <c r="A267" i="4"/>
  <c r="D267" i="4"/>
  <c r="C267" i="4"/>
  <c r="B267" i="4"/>
  <c r="C266" i="4"/>
  <c r="I267" i="4" l="1"/>
  <c r="G267" i="4"/>
  <c r="H267" i="4"/>
  <c r="G266" i="4"/>
  <c r="F271" i="4"/>
  <c r="A269" i="4"/>
  <c r="B269" i="4"/>
  <c r="C268" i="4"/>
  <c r="E269" i="4"/>
  <c r="D269" i="4"/>
  <c r="C269" i="4"/>
  <c r="G268" i="4" l="1"/>
  <c r="I269" i="4"/>
  <c r="G269" i="4"/>
  <c r="H269" i="4"/>
  <c r="F273" i="4"/>
  <c r="A271" i="4"/>
  <c r="B271" i="4"/>
  <c r="C271" i="4"/>
  <c r="E271" i="4"/>
  <c r="D271" i="4"/>
  <c r="C270" i="4"/>
  <c r="I271" i="4" l="1"/>
  <c r="G271" i="4"/>
  <c r="H271" i="4"/>
  <c r="G270" i="4"/>
  <c r="F275" i="4"/>
  <c r="A273" i="4"/>
  <c r="C273" i="4"/>
  <c r="B273" i="4"/>
  <c r="C272" i="4"/>
  <c r="D273" i="4"/>
  <c r="E273" i="4"/>
  <c r="H273" i="4" l="1"/>
  <c r="G272" i="4"/>
  <c r="I273" i="4"/>
  <c r="G273" i="4"/>
  <c r="F277" i="4"/>
  <c r="E275" i="4"/>
  <c r="C274" i="4"/>
  <c r="D275" i="4"/>
  <c r="C275" i="4"/>
  <c r="B275" i="4"/>
  <c r="A275" i="4"/>
  <c r="H275" i="4" l="1"/>
  <c r="G274" i="4"/>
  <c r="I275" i="4"/>
  <c r="G275" i="4"/>
  <c r="F279" i="4"/>
  <c r="B277" i="4"/>
  <c r="D277" i="4"/>
  <c r="A277" i="4"/>
  <c r="E277" i="4"/>
  <c r="C277" i="4"/>
  <c r="C276" i="4"/>
  <c r="G277" i="4" l="1"/>
  <c r="I277" i="4"/>
  <c r="G276" i="4"/>
  <c r="H277" i="4"/>
  <c r="F281" i="4"/>
  <c r="E279" i="4"/>
  <c r="C278" i="4"/>
  <c r="A279" i="4"/>
  <c r="D279" i="4"/>
  <c r="B279" i="4"/>
  <c r="C279" i="4"/>
  <c r="G279" i="4" l="1"/>
  <c r="I279" i="4"/>
  <c r="H279" i="4"/>
  <c r="G278" i="4"/>
  <c r="F283" i="4"/>
  <c r="B281" i="4"/>
  <c r="A281" i="4"/>
  <c r="C281" i="4"/>
  <c r="D281" i="4"/>
  <c r="E281" i="4"/>
  <c r="C280" i="4"/>
  <c r="I281" i="4" l="1"/>
  <c r="G281" i="4"/>
  <c r="G280" i="4"/>
  <c r="H281" i="4"/>
  <c r="F285" i="4"/>
  <c r="A283" i="4"/>
  <c r="C283" i="4"/>
  <c r="C282" i="4"/>
  <c r="D283" i="4"/>
  <c r="E283" i="4"/>
  <c r="B283" i="4"/>
  <c r="G283" i="4" l="1"/>
  <c r="I283" i="4"/>
  <c r="H283" i="4"/>
  <c r="G282" i="4"/>
  <c r="F287" i="4"/>
  <c r="C284" i="4"/>
  <c r="A285" i="4"/>
  <c r="D285" i="4"/>
  <c r="E285" i="4"/>
  <c r="B285" i="4"/>
  <c r="C285" i="4"/>
  <c r="G284" i="4" l="1"/>
  <c r="I285" i="4"/>
  <c r="G285" i="4"/>
  <c r="H285" i="4"/>
  <c r="F289" i="4"/>
  <c r="B287" i="4"/>
  <c r="E287" i="4"/>
  <c r="D287" i="4"/>
  <c r="C286" i="4"/>
  <c r="A287" i="4"/>
  <c r="C287" i="4"/>
  <c r="H287" i="4" l="1"/>
  <c r="G287" i="4"/>
  <c r="I287" i="4"/>
  <c r="G286" i="4"/>
  <c r="F291" i="4"/>
  <c r="C289" i="4"/>
  <c r="A289" i="4"/>
  <c r="B289" i="4"/>
  <c r="C288" i="4"/>
  <c r="E289" i="4"/>
  <c r="D289" i="4"/>
  <c r="H289" i="4" l="1"/>
  <c r="G289" i="4"/>
  <c r="I289" i="4"/>
  <c r="G288" i="4"/>
  <c r="F293" i="4"/>
  <c r="A291" i="4"/>
  <c r="D291" i="4"/>
  <c r="E291" i="4"/>
  <c r="C291" i="4"/>
  <c r="C290" i="4"/>
  <c r="B291" i="4"/>
  <c r="H291" i="4" l="1"/>
  <c r="G291" i="4"/>
  <c r="I291" i="4"/>
  <c r="G290" i="4"/>
  <c r="F295" i="4"/>
  <c r="A293" i="4"/>
  <c r="C293" i="4"/>
  <c r="B293" i="4"/>
  <c r="E293" i="4"/>
  <c r="D293" i="4"/>
  <c r="C292" i="4"/>
  <c r="H293" i="4" l="1"/>
  <c r="G292" i="4"/>
  <c r="G293" i="4"/>
  <c r="I293" i="4"/>
  <c r="F297" i="4"/>
  <c r="B295" i="4"/>
  <c r="C294" i="4"/>
  <c r="D295" i="4"/>
  <c r="A295" i="4"/>
  <c r="C295" i="4"/>
  <c r="E295" i="4"/>
  <c r="I295" i="4" l="1"/>
  <c r="G295" i="4"/>
  <c r="H295" i="4"/>
  <c r="G294" i="4"/>
  <c r="F299" i="4"/>
  <c r="B297" i="4"/>
  <c r="D297" i="4"/>
  <c r="C297" i="4"/>
  <c r="C296" i="4"/>
  <c r="A297" i="4"/>
  <c r="E297" i="4"/>
  <c r="G296" i="4" l="1"/>
  <c r="H297" i="4"/>
  <c r="G297" i="4"/>
  <c r="I297" i="4"/>
  <c r="F301" i="4"/>
  <c r="A299" i="4"/>
  <c r="D299" i="4"/>
  <c r="C299" i="4"/>
  <c r="B299" i="4"/>
  <c r="C298" i="4"/>
  <c r="E299" i="4"/>
  <c r="G298" i="4" l="1"/>
  <c r="H299" i="4"/>
  <c r="G299" i="4"/>
  <c r="I299" i="4"/>
  <c r="F303" i="4"/>
  <c r="B301" i="4"/>
  <c r="C301" i="4"/>
  <c r="D301" i="4"/>
  <c r="E301" i="4"/>
  <c r="C300" i="4"/>
  <c r="A301" i="4"/>
  <c r="G300" i="4" l="1"/>
  <c r="G301" i="4"/>
  <c r="I301" i="4"/>
  <c r="H301" i="4"/>
  <c r="F305" i="4"/>
  <c r="D303" i="4"/>
  <c r="C302" i="4"/>
  <c r="B303" i="4"/>
  <c r="E303" i="4"/>
  <c r="A303" i="4"/>
  <c r="C303" i="4"/>
  <c r="G302" i="4" l="1"/>
  <c r="G303" i="4"/>
  <c r="I303" i="4"/>
  <c r="H303" i="4"/>
  <c r="F307" i="4"/>
  <c r="A305" i="4"/>
  <c r="C304" i="4"/>
  <c r="C305" i="4"/>
  <c r="D305" i="4"/>
  <c r="B305" i="4"/>
  <c r="E305" i="4"/>
  <c r="G304" i="4" l="1"/>
  <c r="G305" i="4"/>
  <c r="I305" i="4"/>
  <c r="H305" i="4"/>
  <c r="F309" i="4"/>
  <c r="D307" i="4"/>
  <c r="B307" i="4"/>
  <c r="C307" i="4"/>
  <c r="E307" i="4"/>
  <c r="C306" i="4"/>
  <c r="A307" i="4"/>
  <c r="G306" i="4" l="1"/>
  <c r="H307" i="4"/>
  <c r="I307" i="4"/>
  <c r="G307" i="4"/>
  <c r="F311" i="4"/>
  <c r="A309" i="4"/>
  <c r="C309" i="4"/>
  <c r="B309" i="4"/>
  <c r="E309" i="4"/>
  <c r="C308" i="4"/>
  <c r="D309" i="4"/>
  <c r="G308" i="4" l="1"/>
  <c r="H309" i="4"/>
  <c r="G309" i="4"/>
  <c r="I309" i="4"/>
  <c r="F313" i="4"/>
  <c r="A311" i="4"/>
  <c r="E311" i="4"/>
  <c r="C310" i="4"/>
  <c r="B311" i="4"/>
  <c r="C311" i="4"/>
  <c r="D311" i="4"/>
  <c r="G310" i="4" l="1"/>
  <c r="G311" i="4"/>
  <c r="I311" i="4"/>
  <c r="H311" i="4"/>
  <c r="F315" i="4"/>
  <c r="C313" i="4"/>
  <c r="C312" i="4"/>
  <c r="E313" i="4"/>
  <c r="B313" i="4"/>
  <c r="D313" i="4"/>
  <c r="A313" i="4"/>
  <c r="G312" i="4" l="1"/>
  <c r="H313" i="4"/>
  <c r="I313" i="4"/>
  <c r="G313" i="4"/>
  <c r="F317" i="4"/>
  <c r="A315" i="4"/>
  <c r="C314" i="4"/>
  <c r="B315" i="4"/>
  <c r="C315" i="4"/>
  <c r="D315" i="4"/>
  <c r="E315" i="4"/>
  <c r="G314" i="4" l="1"/>
  <c r="I315" i="4"/>
  <c r="G315" i="4"/>
  <c r="H315" i="4"/>
  <c r="F319" i="4"/>
  <c r="C316" i="4"/>
  <c r="B317" i="4"/>
  <c r="E317" i="4"/>
  <c r="C317" i="4"/>
  <c r="A317" i="4"/>
  <c r="D317" i="4"/>
  <c r="G316" i="4" l="1"/>
  <c r="I317" i="4"/>
  <c r="G317" i="4"/>
  <c r="H317" i="4"/>
  <c r="F321" i="4"/>
  <c r="B319" i="4"/>
  <c r="C318" i="4"/>
  <c r="D319" i="4"/>
  <c r="A319" i="4"/>
  <c r="E319" i="4"/>
  <c r="C319" i="4"/>
  <c r="G318" i="4" l="1"/>
  <c r="H319" i="4"/>
  <c r="G319" i="4"/>
  <c r="I319" i="4"/>
  <c r="F323" i="4"/>
  <c r="B321" i="4"/>
  <c r="E321" i="4"/>
  <c r="C320" i="4"/>
  <c r="A321" i="4"/>
  <c r="D321" i="4"/>
  <c r="C321" i="4"/>
  <c r="G320" i="4" l="1"/>
  <c r="H321" i="4"/>
  <c r="I321" i="4"/>
  <c r="G321" i="4"/>
  <c r="F325" i="4"/>
  <c r="A323" i="4"/>
  <c r="C322" i="4"/>
  <c r="E323" i="4"/>
  <c r="B323" i="4"/>
  <c r="C323" i="4"/>
  <c r="D323" i="4"/>
  <c r="G322" i="4" l="1"/>
  <c r="H323" i="4"/>
  <c r="I323" i="4"/>
  <c r="G323" i="4"/>
  <c r="F327" i="4"/>
  <c r="D325" i="4"/>
  <c r="E325" i="4"/>
  <c r="C325" i="4"/>
  <c r="A325" i="4"/>
  <c r="B325" i="4"/>
  <c r="C324" i="4"/>
  <c r="G324" i="4" l="1"/>
  <c r="H325" i="4"/>
  <c r="G325" i="4"/>
  <c r="I325" i="4"/>
  <c r="F329" i="4"/>
  <c r="A327" i="4"/>
  <c r="B327" i="4"/>
  <c r="C326" i="4"/>
  <c r="C327" i="4"/>
  <c r="E327" i="4"/>
  <c r="D327" i="4"/>
  <c r="G326" i="4" l="1"/>
  <c r="I327" i="4"/>
  <c r="G327" i="4"/>
  <c r="H327" i="4"/>
  <c r="F331" i="4"/>
  <c r="C328" i="4"/>
  <c r="D329" i="4"/>
  <c r="C329" i="4"/>
  <c r="B329" i="4"/>
  <c r="E329" i="4"/>
  <c r="A329" i="4"/>
  <c r="G328" i="4" l="1"/>
  <c r="H329" i="4"/>
  <c r="I329" i="4"/>
  <c r="G329" i="4"/>
  <c r="F333" i="4"/>
  <c r="A331" i="4"/>
  <c r="B331" i="4"/>
  <c r="C331" i="4"/>
  <c r="E331" i="4"/>
  <c r="D331" i="4"/>
  <c r="C330" i="4"/>
  <c r="G330" i="4" l="1"/>
  <c r="H331" i="4"/>
  <c r="I331" i="4"/>
  <c r="G331" i="4"/>
  <c r="F335" i="4"/>
  <c r="D333" i="4"/>
  <c r="E333" i="4"/>
  <c r="B333" i="4"/>
  <c r="A333" i="4"/>
  <c r="C332" i="4"/>
  <c r="C333" i="4"/>
  <c r="G332" i="4" l="1"/>
  <c r="H333" i="4"/>
  <c r="G333" i="4"/>
  <c r="I333" i="4"/>
  <c r="F337" i="4"/>
  <c r="C335" i="4"/>
  <c r="C334" i="4"/>
  <c r="A335" i="4"/>
  <c r="B335" i="4"/>
  <c r="D335" i="4"/>
  <c r="E335" i="4"/>
  <c r="G334" i="4" l="1"/>
  <c r="I335" i="4"/>
  <c r="G335" i="4"/>
  <c r="H335" i="4"/>
  <c r="F339" i="4"/>
  <c r="C337" i="4"/>
  <c r="D337" i="4"/>
  <c r="B337" i="4"/>
  <c r="C336" i="4"/>
  <c r="E337" i="4"/>
  <c r="A337" i="4"/>
  <c r="G336" i="4" l="1"/>
  <c r="G337" i="4"/>
  <c r="I337" i="4"/>
  <c r="H337" i="4"/>
  <c r="F341" i="4"/>
  <c r="C338" i="4"/>
  <c r="E339" i="4"/>
  <c r="B339" i="4"/>
  <c r="A339" i="4"/>
  <c r="C339" i="4"/>
  <c r="D339" i="4"/>
  <c r="G338" i="4" l="1"/>
  <c r="G339" i="4"/>
  <c r="I339" i="4"/>
  <c r="H339" i="4"/>
  <c r="F343" i="4"/>
  <c r="E341" i="4"/>
  <c r="D341" i="4"/>
  <c r="C341" i="4"/>
  <c r="B341" i="4"/>
  <c r="C340" i="4"/>
  <c r="A341" i="4"/>
  <c r="G340" i="4" l="1"/>
  <c r="I341" i="4"/>
  <c r="G341" i="4"/>
  <c r="H341" i="4"/>
  <c r="F345" i="4"/>
  <c r="A343" i="4"/>
  <c r="E343" i="4"/>
  <c r="D343" i="4"/>
  <c r="B343" i="4"/>
  <c r="C342" i="4"/>
  <c r="C343" i="4"/>
  <c r="G342" i="4" l="1"/>
  <c r="G343" i="4"/>
  <c r="I343" i="4"/>
  <c r="H343" i="4"/>
  <c r="F347" i="4"/>
  <c r="C344" i="4"/>
  <c r="B345" i="4"/>
  <c r="C345" i="4"/>
  <c r="D345" i="4"/>
  <c r="A345" i="4"/>
  <c r="E345" i="4"/>
  <c r="G344" i="4" l="1"/>
  <c r="G345" i="4"/>
  <c r="I345" i="4"/>
  <c r="H345" i="4"/>
  <c r="F349" i="4"/>
  <c r="C347" i="4"/>
  <c r="B347" i="4"/>
  <c r="A347" i="4"/>
  <c r="C346" i="4"/>
  <c r="E347" i="4"/>
  <c r="D347" i="4"/>
  <c r="G346" i="4" l="1"/>
  <c r="H347" i="4"/>
  <c r="G347" i="4"/>
  <c r="I347" i="4"/>
  <c r="F351" i="4"/>
  <c r="D349" i="4"/>
  <c r="A349" i="4"/>
  <c r="C349" i="4"/>
  <c r="C348" i="4"/>
  <c r="B349" i="4"/>
  <c r="E349" i="4"/>
  <c r="G348" i="4" l="1"/>
  <c r="H349" i="4"/>
  <c r="I349" i="4"/>
  <c r="G349" i="4"/>
  <c r="F353" i="4"/>
  <c r="C351" i="4"/>
  <c r="D351" i="4"/>
  <c r="A351" i="4"/>
  <c r="B351" i="4"/>
  <c r="E351" i="4"/>
  <c r="C350" i="4"/>
  <c r="G350" i="4" l="1"/>
  <c r="I351" i="4"/>
  <c r="G351" i="4"/>
  <c r="H351" i="4"/>
  <c r="F355" i="4"/>
  <c r="E353" i="4"/>
  <c r="D353" i="4"/>
  <c r="C353" i="4"/>
  <c r="B353" i="4"/>
  <c r="A353" i="4"/>
  <c r="C352" i="4"/>
  <c r="G352" i="4" l="1"/>
  <c r="H353" i="4"/>
  <c r="G353" i="4"/>
  <c r="I353" i="4"/>
  <c r="F357" i="4"/>
  <c r="B355" i="4"/>
  <c r="C354" i="4"/>
  <c r="D355" i="4"/>
  <c r="E355" i="4"/>
  <c r="A355" i="4"/>
  <c r="C355" i="4"/>
  <c r="G354" i="4" l="1"/>
  <c r="H355" i="4"/>
  <c r="G355" i="4"/>
  <c r="I355" i="4"/>
  <c r="F359" i="4"/>
  <c r="C356" i="4"/>
  <c r="B357" i="4"/>
  <c r="C357" i="4"/>
  <c r="E357" i="4"/>
  <c r="A357" i="4"/>
  <c r="D357" i="4"/>
  <c r="G356" i="4" l="1"/>
  <c r="G357" i="4"/>
  <c r="I357" i="4"/>
  <c r="H357" i="4"/>
  <c r="F361" i="4"/>
  <c r="E359" i="4"/>
  <c r="A359" i="4"/>
  <c r="C359" i="4"/>
  <c r="C358" i="4"/>
  <c r="D359" i="4"/>
  <c r="B359" i="4"/>
  <c r="G358" i="4" l="1"/>
  <c r="I359" i="4"/>
  <c r="G359" i="4"/>
  <c r="H359" i="4"/>
  <c r="F363" i="4"/>
  <c r="A361" i="4"/>
  <c r="E361" i="4"/>
  <c r="B361" i="4"/>
  <c r="D361" i="4"/>
  <c r="C360" i="4"/>
  <c r="C361" i="4"/>
  <c r="G360" i="4" l="1"/>
  <c r="G361" i="4"/>
  <c r="I361" i="4"/>
  <c r="H361" i="4"/>
  <c r="F365" i="4"/>
  <c r="E363" i="4"/>
  <c r="D363" i="4"/>
  <c r="A363" i="4"/>
  <c r="B363" i="4"/>
  <c r="C363" i="4"/>
  <c r="C362" i="4"/>
  <c r="G362" i="4" l="1"/>
  <c r="G363" i="4"/>
  <c r="I363" i="4"/>
  <c r="H363" i="4"/>
  <c r="F367" i="4"/>
  <c r="A365" i="4"/>
  <c r="D365" i="4"/>
  <c r="B365" i="4"/>
  <c r="C365" i="4"/>
  <c r="C364" i="4"/>
  <c r="E365" i="4"/>
  <c r="G364" i="4" l="1"/>
  <c r="H365" i="4"/>
  <c r="G365" i="4"/>
  <c r="I365" i="4"/>
  <c r="F369" i="4"/>
  <c r="C366" i="4"/>
  <c r="D367" i="4"/>
  <c r="A367" i="4"/>
  <c r="C367" i="4"/>
  <c r="E367" i="4"/>
  <c r="B367" i="4"/>
  <c r="G366" i="4" l="1"/>
  <c r="H367" i="4"/>
  <c r="I367" i="4"/>
  <c r="G367" i="4"/>
  <c r="F371" i="4"/>
  <c r="C368" i="4"/>
  <c r="E369" i="4"/>
  <c r="A369" i="4"/>
  <c r="C369" i="4"/>
  <c r="B369" i="4"/>
  <c r="D369" i="4"/>
  <c r="G368" i="4" l="1"/>
  <c r="H369" i="4"/>
  <c r="I369" i="4"/>
  <c r="G369" i="4"/>
  <c r="F373" i="4"/>
  <c r="C370" i="4"/>
  <c r="D371" i="4"/>
  <c r="A371" i="4"/>
  <c r="B371" i="4"/>
  <c r="E371" i="4"/>
  <c r="C371" i="4"/>
  <c r="G370" i="4" l="1"/>
  <c r="H371" i="4"/>
  <c r="I371" i="4"/>
  <c r="G371" i="4"/>
  <c r="F375" i="4"/>
  <c r="C372" i="4"/>
  <c r="A373" i="4"/>
  <c r="C373" i="4"/>
  <c r="B373" i="4"/>
  <c r="D373" i="4"/>
  <c r="E373" i="4"/>
  <c r="G372" i="4" l="1"/>
  <c r="H373" i="4"/>
  <c r="G373" i="4"/>
  <c r="I373" i="4"/>
  <c r="F377" i="4"/>
  <c r="C374" i="4"/>
  <c r="A375" i="4"/>
  <c r="B375" i="4"/>
  <c r="C375" i="4"/>
  <c r="D375" i="4"/>
  <c r="E375" i="4"/>
  <c r="G374" i="4" l="1"/>
  <c r="C376" i="4"/>
  <c r="G376" i="4" s="1"/>
  <c r="H375" i="4"/>
  <c r="G375" i="4"/>
  <c r="I375" i="4"/>
  <c r="F379" i="4"/>
  <c r="A377" i="4"/>
  <c r="B377" i="4"/>
  <c r="D377" i="4"/>
  <c r="E377" i="4"/>
  <c r="C377" i="4"/>
  <c r="H377" i="4" l="1"/>
  <c r="C378" i="4"/>
  <c r="G378" i="4" s="1"/>
  <c r="I377" i="4"/>
  <c r="G377" i="4"/>
  <c r="F381" i="4"/>
  <c r="B379" i="4"/>
  <c r="C379" i="4"/>
  <c r="E379" i="4"/>
  <c r="A379" i="4"/>
  <c r="D379" i="4"/>
  <c r="I379" i="4" l="1"/>
  <c r="G379" i="4"/>
  <c r="C380" i="4"/>
  <c r="G380" i="4" s="1"/>
  <c r="H379" i="4"/>
  <c r="F383" i="4"/>
  <c r="C381" i="4"/>
  <c r="E381" i="4"/>
  <c r="D381" i="4"/>
  <c r="B381" i="4"/>
  <c r="A381" i="4"/>
  <c r="I381" i="4" l="1"/>
  <c r="G381" i="4"/>
  <c r="C382" i="4"/>
  <c r="G382" i="4" s="1"/>
  <c r="H381" i="4"/>
  <c r="F385" i="4"/>
  <c r="E383" i="4"/>
  <c r="A383" i="4"/>
  <c r="B383" i="4"/>
  <c r="C383" i="4"/>
  <c r="D383" i="4"/>
  <c r="G383" i="4" l="1"/>
  <c r="I383" i="4"/>
  <c r="H383" i="4"/>
  <c r="C384" i="4"/>
  <c r="G384" i="4" s="1"/>
  <c r="F387" i="4"/>
  <c r="A385" i="4"/>
  <c r="C385" i="4"/>
  <c r="E385" i="4"/>
  <c r="D385" i="4"/>
  <c r="B385" i="4"/>
  <c r="I385" i="4" l="1"/>
  <c r="G385" i="4"/>
  <c r="C386" i="4"/>
  <c r="G386" i="4" s="1"/>
  <c r="H385" i="4"/>
  <c r="F389" i="4"/>
  <c r="A387" i="4"/>
  <c r="D387" i="4"/>
  <c r="E387" i="4"/>
  <c r="C387" i="4"/>
  <c r="B387" i="4"/>
  <c r="H387" i="4" l="1"/>
  <c r="C388" i="4"/>
  <c r="G388" i="4" s="1"/>
  <c r="G387" i="4"/>
  <c r="I387" i="4"/>
  <c r="F391" i="4"/>
  <c r="A389" i="4"/>
  <c r="C389" i="4"/>
  <c r="D389" i="4"/>
  <c r="E389" i="4"/>
  <c r="B389" i="4"/>
  <c r="I389" i="4" l="1"/>
  <c r="G389" i="4"/>
  <c r="C390" i="4"/>
  <c r="G390" i="4" s="1"/>
  <c r="H389" i="4"/>
  <c r="F393" i="4"/>
  <c r="E391" i="4"/>
  <c r="B391" i="4"/>
  <c r="C391" i="4"/>
  <c r="D391" i="4"/>
  <c r="A391" i="4"/>
  <c r="G391" i="4" l="1"/>
  <c r="I391" i="4"/>
  <c r="C392" i="4"/>
  <c r="G392" i="4" s="1"/>
  <c r="H391" i="4"/>
  <c r="F395" i="4"/>
  <c r="B393" i="4"/>
  <c r="E393" i="4"/>
  <c r="C393" i="4"/>
  <c r="D393" i="4"/>
  <c r="A393" i="4"/>
  <c r="G393" i="4" l="1"/>
  <c r="I393" i="4"/>
  <c r="C394" i="4"/>
  <c r="G394" i="4" s="1"/>
  <c r="H393" i="4"/>
  <c r="F397" i="4"/>
  <c r="A395" i="4"/>
  <c r="E395" i="4"/>
  <c r="C395" i="4"/>
  <c r="B395" i="4"/>
  <c r="D395" i="4"/>
  <c r="I395" i="4" l="1"/>
  <c r="G395" i="4"/>
  <c r="C396" i="4"/>
  <c r="G396" i="4" s="1"/>
  <c r="H395" i="4"/>
  <c r="F399" i="4"/>
  <c r="E397" i="4"/>
  <c r="A397" i="4"/>
  <c r="C397" i="4"/>
  <c r="B397" i="4"/>
  <c r="D397" i="4"/>
  <c r="I397" i="4" l="1"/>
  <c r="G397" i="4"/>
  <c r="C398" i="4"/>
  <c r="G398" i="4" s="1"/>
  <c r="H397" i="4"/>
  <c r="F401" i="4"/>
  <c r="D399" i="4"/>
  <c r="C399" i="4"/>
  <c r="A399" i="4"/>
  <c r="E399" i="4"/>
  <c r="B399" i="4"/>
  <c r="I399" i="4" l="1"/>
  <c r="G399" i="4"/>
  <c r="H399" i="4"/>
  <c r="C400" i="4"/>
  <c r="G400" i="4" s="1"/>
  <c r="F403" i="4"/>
  <c r="A401" i="4"/>
  <c r="C401" i="4"/>
  <c r="E401" i="4"/>
  <c r="D401" i="4"/>
  <c r="B401" i="4"/>
  <c r="G401" i="4" l="1"/>
  <c r="I401" i="4"/>
  <c r="H401" i="4"/>
  <c r="C402" i="4"/>
  <c r="G402" i="4" s="1"/>
  <c r="F405" i="4"/>
  <c r="B403" i="4"/>
  <c r="E403" i="4"/>
  <c r="C403" i="4"/>
  <c r="D403" i="4"/>
  <c r="A403" i="4"/>
  <c r="I403" i="4" l="1"/>
  <c r="G403" i="4"/>
  <c r="H403" i="4"/>
  <c r="C404" i="4"/>
  <c r="G404" i="4" s="1"/>
  <c r="F407" i="4"/>
  <c r="C405" i="4"/>
  <c r="E405" i="4"/>
  <c r="B405" i="4"/>
  <c r="D405" i="4"/>
  <c r="A405" i="4"/>
  <c r="C406" i="4" l="1"/>
  <c r="G406" i="4" s="1"/>
  <c r="H405" i="4"/>
  <c r="I405" i="4"/>
  <c r="G405" i="4"/>
  <c r="F409" i="4"/>
  <c r="D407" i="4"/>
  <c r="A407" i="4"/>
  <c r="B407" i="4"/>
  <c r="C407" i="4"/>
  <c r="E407" i="4"/>
  <c r="H407" i="4" l="1"/>
  <c r="C408" i="4"/>
  <c r="G408" i="4" s="1"/>
  <c r="G407" i="4"/>
  <c r="I407" i="4"/>
  <c r="F411" i="4"/>
  <c r="A409" i="4"/>
  <c r="E409" i="4"/>
  <c r="D409" i="4"/>
  <c r="B409" i="4"/>
  <c r="C409" i="4"/>
  <c r="C410" i="4" l="1"/>
  <c r="G410" i="4" s="1"/>
  <c r="H409" i="4"/>
  <c r="I409" i="4"/>
  <c r="G409" i="4"/>
  <c r="F413" i="4"/>
  <c r="D411" i="4"/>
  <c r="A411" i="4"/>
  <c r="B411" i="4"/>
  <c r="C411" i="4"/>
  <c r="E411" i="4"/>
  <c r="C412" i="4" l="1"/>
  <c r="G412" i="4" s="1"/>
  <c r="H411" i="4"/>
  <c r="G411" i="4"/>
  <c r="I411" i="4"/>
  <c r="F415" i="4"/>
  <c r="A413" i="4"/>
  <c r="C413" i="4"/>
  <c r="E413" i="4"/>
  <c r="B413" i="4"/>
  <c r="D413" i="4"/>
  <c r="H413" i="4" l="1"/>
  <c r="C414" i="4"/>
  <c r="G414" i="4" s="1"/>
  <c r="G413" i="4"/>
  <c r="I413" i="4"/>
  <c r="F417" i="4"/>
  <c r="E415" i="4"/>
  <c r="D415" i="4"/>
  <c r="A415" i="4"/>
  <c r="C415" i="4"/>
  <c r="B415" i="4"/>
  <c r="G415" i="4" l="1"/>
  <c r="I415" i="4"/>
  <c r="C416" i="4"/>
  <c r="G416" i="4" s="1"/>
  <c r="H415" i="4"/>
  <c r="F419" i="4"/>
  <c r="D417" i="4"/>
  <c r="E417" i="4"/>
  <c r="A417" i="4"/>
  <c r="C417" i="4"/>
  <c r="B417" i="4"/>
  <c r="H417" i="4" l="1"/>
  <c r="C418" i="4"/>
  <c r="G418" i="4" s="1"/>
  <c r="G417" i="4"/>
  <c r="I417" i="4"/>
  <c r="F421" i="4"/>
  <c r="E419" i="4"/>
  <c r="D419" i="4"/>
  <c r="B419" i="4"/>
  <c r="C419" i="4"/>
  <c r="A419" i="4"/>
  <c r="C420" i="4" l="1"/>
  <c r="G420" i="4" s="1"/>
  <c r="H419" i="4"/>
  <c r="I419" i="4"/>
  <c r="G419" i="4"/>
  <c r="F423" i="4"/>
  <c r="A421" i="4"/>
  <c r="E421" i="4"/>
  <c r="C421" i="4"/>
  <c r="D421" i="4"/>
  <c r="B421" i="4"/>
  <c r="C422" i="4" l="1"/>
  <c r="G422" i="4" s="1"/>
  <c r="H421" i="4"/>
  <c r="I421" i="4"/>
  <c r="G421" i="4"/>
  <c r="F425" i="4"/>
  <c r="B423" i="4"/>
  <c r="E423" i="4"/>
  <c r="C423" i="4"/>
  <c r="D423" i="4"/>
  <c r="A423" i="4"/>
  <c r="G423" i="4" l="1"/>
  <c r="I423" i="4"/>
  <c r="C424" i="4"/>
  <c r="G424" i="4" s="1"/>
  <c r="H423" i="4"/>
  <c r="F427" i="4"/>
  <c r="E425" i="4"/>
  <c r="C425" i="4"/>
  <c r="B425" i="4"/>
  <c r="A425" i="4"/>
  <c r="D425" i="4"/>
  <c r="I425" i="4" l="1"/>
  <c r="G425" i="4"/>
  <c r="H425" i="4"/>
  <c r="C426" i="4"/>
  <c r="G426" i="4" s="1"/>
  <c r="F429" i="4"/>
  <c r="C427" i="4"/>
  <c r="E427" i="4"/>
  <c r="D427" i="4"/>
  <c r="B427" i="4"/>
  <c r="A427" i="4"/>
  <c r="C428" i="4" l="1"/>
  <c r="G428" i="4" s="1"/>
  <c r="H427" i="4"/>
  <c r="I427" i="4"/>
  <c r="G427" i="4"/>
  <c r="F431" i="4"/>
  <c r="E429" i="4"/>
  <c r="D429" i="4"/>
  <c r="B429" i="4"/>
  <c r="C429" i="4"/>
  <c r="A429" i="4"/>
  <c r="I429" i="4" l="1"/>
  <c r="G429" i="4"/>
  <c r="H429" i="4"/>
  <c r="C430" i="4"/>
  <c r="G430" i="4" s="1"/>
  <c r="F433" i="4"/>
  <c r="E431" i="4"/>
  <c r="B431" i="4"/>
  <c r="A431" i="4"/>
  <c r="D431" i="4"/>
  <c r="C431" i="4"/>
  <c r="I431" i="4" l="1"/>
  <c r="G431" i="4"/>
  <c r="C432" i="4"/>
  <c r="G432" i="4" s="1"/>
  <c r="H431" i="4"/>
  <c r="F435" i="4"/>
  <c r="C433" i="4"/>
  <c r="B433" i="4"/>
  <c r="D433" i="4"/>
  <c r="A433" i="4"/>
  <c r="E433" i="4"/>
  <c r="G433" i="4" l="1"/>
  <c r="I433" i="4"/>
  <c r="C434" i="4"/>
  <c r="G434" i="4" s="1"/>
  <c r="H433" i="4"/>
  <c r="F437" i="4"/>
  <c r="C435" i="4"/>
  <c r="D435" i="4"/>
  <c r="A435" i="4"/>
  <c r="B435" i="4"/>
  <c r="E435" i="4"/>
  <c r="C436" i="4" l="1"/>
  <c r="G436" i="4" s="1"/>
  <c r="H435" i="4"/>
  <c r="I435" i="4"/>
  <c r="G435" i="4"/>
  <c r="F439" i="4"/>
  <c r="B437" i="4"/>
  <c r="C437" i="4"/>
  <c r="A437" i="4"/>
  <c r="E437" i="4"/>
  <c r="D437" i="4"/>
  <c r="G437" i="4" l="1"/>
  <c r="I437" i="4"/>
  <c r="C438" i="4"/>
  <c r="G438" i="4" s="1"/>
  <c r="H437" i="4"/>
  <c r="F441" i="4"/>
  <c r="C439" i="4"/>
  <c r="E439" i="4"/>
  <c r="A439" i="4"/>
  <c r="D439" i="4"/>
  <c r="B439" i="4"/>
  <c r="C440" i="4" l="1"/>
  <c r="G440" i="4" s="1"/>
  <c r="H439" i="4"/>
  <c r="I439" i="4"/>
  <c r="G439" i="4"/>
  <c r="F443" i="4"/>
  <c r="E441" i="4"/>
  <c r="B441" i="4"/>
  <c r="C441" i="4"/>
  <c r="D441" i="4"/>
  <c r="A441" i="4"/>
  <c r="G441" i="4" l="1"/>
  <c r="I441" i="4"/>
  <c r="H441" i="4"/>
  <c r="C442" i="4"/>
  <c r="G442" i="4" s="1"/>
  <c r="F445" i="4"/>
  <c r="E443" i="4"/>
  <c r="A443" i="4"/>
  <c r="D443" i="4"/>
  <c r="C443" i="4"/>
  <c r="B443" i="4"/>
  <c r="H443" i="4" l="1"/>
  <c r="C444" i="4"/>
  <c r="G444" i="4" s="1"/>
  <c r="I443" i="4"/>
  <c r="G443" i="4"/>
  <c r="F447" i="4"/>
  <c r="E445" i="4"/>
  <c r="B445" i="4"/>
  <c r="C445" i="4"/>
  <c r="D445" i="4"/>
  <c r="A445" i="4"/>
  <c r="G445" i="4" l="1"/>
  <c r="I445" i="4"/>
  <c r="C446" i="4"/>
  <c r="G446" i="4" s="1"/>
  <c r="H445" i="4"/>
  <c r="F449" i="4"/>
  <c r="E447" i="4"/>
  <c r="A447" i="4"/>
  <c r="D447" i="4"/>
  <c r="B447" i="4"/>
  <c r="C447" i="4"/>
  <c r="H447" i="4" l="1"/>
  <c r="C448" i="4"/>
  <c r="G448" i="4" s="1"/>
  <c r="I447" i="4"/>
  <c r="G447" i="4"/>
  <c r="F451" i="4"/>
  <c r="E449" i="4"/>
  <c r="B449" i="4"/>
  <c r="C449" i="4"/>
  <c r="A449" i="4"/>
  <c r="D449" i="4"/>
  <c r="C450" i="4" l="1"/>
  <c r="G450" i="4" s="1"/>
  <c r="H449" i="4"/>
  <c r="I449" i="4"/>
  <c r="G449" i="4"/>
  <c r="F453" i="4"/>
  <c r="A451" i="4"/>
  <c r="D451" i="4"/>
  <c r="E451" i="4"/>
  <c r="C451" i="4"/>
  <c r="B451" i="4"/>
  <c r="H451" i="4" l="1"/>
  <c r="C452" i="4"/>
  <c r="G452" i="4" s="1"/>
  <c r="I451" i="4"/>
  <c r="G451" i="4"/>
  <c r="F455" i="4"/>
  <c r="E453" i="4"/>
  <c r="C453" i="4"/>
  <c r="D453" i="4"/>
  <c r="A453" i="4"/>
  <c r="B453" i="4"/>
  <c r="G453" i="4" l="1"/>
  <c r="I453" i="4"/>
  <c r="C454" i="4"/>
  <c r="G454" i="4" s="1"/>
  <c r="H453" i="4"/>
  <c r="F457" i="4"/>
  <c r="B455" i="4"/>
  <c r="D455" i="4"/>
  <c r="E455" i="4"/>
  <c r="A455" i="4"/>
  <c r="C455" i="4"/>
  <c r="C456" i="4" l="1"/>
  <c r="G456" i="4" s="1"/>
  <c r="H455" i="4"/>
  <c r="G455" i="4"/>
  <c r="I455" i="4"/>
  <c r="F459" i="4"/>
  <c r="D457" i="4"/>
  <c r="C457" i="4"/>
  <c r="B457" i="4"/>
  <c r="E457" i="4"/>
  <c r="A457" i="4"/>
  <c r="H457" i="4" l="1"/>
  <c r="C458" i="4"/>
  <c r="G458" i="4" s="1"/>
  <c r="G457" i="4"/>
  <c r="I457" i="4"/>
  <c r="F461" i="4"/>
  <c r="B459" i="4"/>
  <c r="E459" i="4"/>
  <c r="A459" i="4"/>
  <c r="D459" i="4"/>
  <c r="C459" i="4"/>
  <c r="G459" i="4" l="1"/>
  <c r="I459" i="4"/>
  <c r="C460" i="4"/>
  <c r="G460" i="4" s="1"/>
  <c r="H459" i="4"/>
  <c r="F463" i="4"/>
  <c r="C461" i="4"/>
  <c r="A461" i="4"/>
  <c r="E461" i="4"/>
  <c r="B461" i="4"/>
  <c r="D461" i="4"/>
  <c r="H461" i="4" l="1"/>
  <c r="C462" i="4"/>
  <c r="G462" i="4" s="1"/>
  <c r="G461" i="4"/>
  <c r="I461" i="4"/>
  <c r="F465" i="4"/>
  <c r="A463" i="4"/>
  <c r="C463" i="4"/>
  <c r="E463" i="4"/>
  <c r="B463" i="4"/>
  <c r="D463" i="4"/>
  <c r="G463" i="4" l="1"/>
  <c r="I463" i="4"/>
  <c r="C464" i="4"/>
  <c r="G464" i="4" s="1"/>
  <c r="H463" i="4"/>
  <c r="F467" i="4"/>
  <c r="D465" i="4"/>
  <c r="B465" i="4"/>
  <c r="E465" i="4"/>
  <c r="A465" i="4"/>
  <c r="C465" i="4"/>
  <c r="C466" i="4" l="1"/>
  <c r="G466" i="4" s="1"/>
  <c r="H465" i="4"/>
  <c r="G465" i="4"/>
  <c r="I465" i="4"/>
  <c r="F469" i="4"/>
  <c r="E467" i="4"/>
  <c r="B467" i="4"/>
  <c r="A467" i="4"/>
  <c r="D467" i="4"/>
  <c r="C467" i="4"/>
  <c r="G467" i="4" l="1"/>
  <c r="I467" i="4"/>
  <c r="H467" i="4"/>
  <c r="C468" i="4"/>
  <c r="G468" i="4" s="1"/>
  <c r="F471" i="4"/>
  <c r="D469" i="4"/>
  <c r="A469" i="4"/>
  <c r="B469" i="4"/>
  <c r="C469" i="4"/>
  <c r="E469" i="4"/>
  <c r="H469" i="4" l="1"/>
  <c r="C470" i="4"/>
  <c r="G470" i="4" s="1"/>
  <c r="G469" i="4"/>
  <c r="I469" i="4"/>
  <c r="F473" i="4"/>
  <c r="D471" i="4"/>
  <c r="B471" i="4"/>
  <c r="E471" i="4"/>
  <c r="A471" i="4"/>
  <c r="C471" i="4"/>
  <c r="C472" i="4" l="1"/>
  <c r="G472" i="4" s="1"/>
  <c r="H471" i="4"/>
  <c r="I471" i="4"/>
  <c r="G471" i="4"/>
  <c r="F475" i="4"/>
  <c r="A473" i="4"/>
  <c r="D473" i="4"/>
  <c r="E473" i="4"/>
  <c r="B473" i="4"/>
  <c r="C473" i="4"/>
  <c r="C474" i="4" l="1"/>
  <c r="G474" i="4" s="1"/>
  <c r="H473" i="4"/>
  <c r="G473" i="4"/>
  <c r="I473" i="4"/>
  <c r="F477" i="4"/>
  <c r="E475" i="4"/>
  <c r="A475" i="4"/>
  <c r="C475" i="4"/>
  <c r="B475" i="4"/>
  <c r="D475" i="4"/>
  <c r="H475" i="4" l="1"/>
  <c r="C476" i="4"/>
  <c r="G476" i="4" s="1"/>
  <c r="I475" i="4"/>
  <c r="G475" i="4"/>
  <c r="F479" i="4"/>
  <c r="E477" i="4"/>
  <c r="A477" i="4"/>
  <c r="C477" i="4"/>
  <c r="D477" i="4"/>
  <c r="B477" i="4"/>
  <c r="I477" i="4" l="1"/>
  <c r="G477" i="4"/>
  <c r="H477" i="4"/>
  <c r="C478" i="4"/>
  <c r="G478" i="4" s="1"/>
  <c r="F481" i="4"/>
  <c r="D479" i="4"/>
  <c r="B479" i="4"/>
  <c r="C479" i="4"/>
  <c r="E479" i="4"/>
  <c r="A479" i="4"/>
  <c r="C480" i="4" l="1"/>
  <c r="G480" i="4" s="1"/>
  <c r="H479" i="4"/>
  <c r="I479" i="4"/>
  <c r="G479" i="4"/>
  <c r="F483" i="4"/>
  <c r="D481" i="4"/>
  <c r="C481" i="4"/>
  <c r="A481" i="4"/>
  <c r="B481" i="4"/>
  <c r="E481" i="4"/>
  <c r="I481" i="4" l="1"/>
  <c r="G481" i="4"/>
  <c r="C482" i="4"/>
  <c r="G482" i="4" s="1"/>
  <c r="H481" i="4"/>
  <c r="F485" i="4"/>
  <c r="D483" i="4"/>
  <c r="E483" i="4"/>
  <c r="A483" i="4"/>
  <c r="C483" i="4"/>
  <c r="B483" i="4"/>
  <c r="H483" i="4" l="1"/>
  <c r="C484" i="4"/>
  <c r="G484" i="4" s="1"/>
  <c r="G483" i="4"/>
  <c r="I483" i="4"/>
  <c r="F487" i="4"/>
  <c r="E485" i="4"/>
  <c r="D485" i="4"/>
  <c r="A485" i="4"/>
  <c r="C485" i="4"/>
  <c r="B485" i="4"/>
  <c r="G485" i="4" l="1"/>
  <c r="I485" i="4"/>
  <c r="C486" i="4"/>
  <c r="G486" i="4" s="1"/>
  <c r="H485" i="4"/>
  <c r="D487" i="4"/>
  <c r="A487" i="4"/>
  <c r="C487" i="4"/>
  <c r="B487" i="4"/>
  <c r="E487" i="4"/>
  <c r="G487" i="4" l="1"/>
  <c r="I487" i="4"/>
  <c r="C488" i="4"/>
  <c r="G488" i="4" s="1"/>
  <c r="H487" i="4"/>
</calcChain>
</file>

<file path=xl/sharedStrings.xml><?xml version="1.0" encoding="utf-8"?>
<sst xmlns="http://schemas.openxmlformats.org/spreadsheetml/2006/main" count="2227" uniqueCount="251">
  <si>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</si>
  <si>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</si>
  <si>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</si>
  <si>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</si>
  <si>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</si>
  <si>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</si>
  <si>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</si>
  <si>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</si>
  <si>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</si>
  <si>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</si>
  <si>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</si>
  <si>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</si>
  <si>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</si>
  <si>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</si>
  <si>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</si>
  <si>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</si>
  <si>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</si>
  <si>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</si>
  <si>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</si>
  <si>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</si>
  <si>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</si>
  <si>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</si>
  <si>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</si>
  <si>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</si>
  <si>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</si>
  <si>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</si>
  <si>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</si>
  <si>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</si>
  <si>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</si>
  <si>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</si>
  <si>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</si>
  <si>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</si>
  <si>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</si>
  <si>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</si>
  <si>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</si>
  <si>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</si>
  <si>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</si>
  <si>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</si>
  <si>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</si>
  <si>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</si>
  <si>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</si>
  <si>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</si>
  <si>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</si>
  <si>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</si>
  <si>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</si>
  <si>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</si>
  <si>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</si>
  <si>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</si>
  <si>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</si>
  <si>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</si>
  <si>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</si>
  <si>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</si>
  <si>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</si>
  <si>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</si>
  <si>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</si>
  <si>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</si>
  <si>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</si>
  <si>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</si>
  <si>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</si>
  <si>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</si>
  <si>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</si>
  <si>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</si>
  <si>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</si>
  <si>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</si>
  <si>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</si>
  <si>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</si>
  <si>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</si>
  <si>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</si>
  <si>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</si>
  <si>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</si>
  <si>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</si>
  <si>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</si>
  <si>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</si>
  <si>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</si>
  <si>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</si>
  <si>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</si>
  <si>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</si>
  <si>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</si>
  <si>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</si>
  <si>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</si>
  <si>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</si>
  <si>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</si>
  <si>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</si>
  <si>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</si>
  <si>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</si>
  <si>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</si>
  <si>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</si>
  <si>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</si>
  <si>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</si>
  <si>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</si>
  <si>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</si>
  <si>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</si>
  <si>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</si>
  <si>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</si>
  <si>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</si>
  <si>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</si>
  <si>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</si>
  <si>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</si>
  <si>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</si>
  <si>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</si>
  <si>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</si>
  <si>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</si>
  <si>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</si>
  <si>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</si>
  <si>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</si>
  <si>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</si>
  <si>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</si>
  <si>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</si>
  <si>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</si>
  <si>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</si>
  <si>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</si>
  <si>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</si>
  <si>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</si>
  <si>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</si>
  <si>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</si>
  <si>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</si>
  <si>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</si>
  <si>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</si>
  <si>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</si>
  <si>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</si>
  <si>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</si>
  <si>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</si>
  <si>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</si>
  <si>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</si>
  <si>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</si>
  <si>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</si>
  <si>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</si>
  <si>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</si>
  <si>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</si>
  <si>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</si>
  <si>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</si>
  <si>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</si>
  <si>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</si>
  <si>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</si>
  <si>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</si>
  <si>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</si>
  <si>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</si>
  <si>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</si>
  <si>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Hloubené vykopávky, rýh, tř. horniny I, dle ČSN 73 6133, odvoz do 20km</t>
  </si>
  <si>
    <t>Hloubené vykopávky, rýh, tř. horniny I, dle ČSN 736133,  příplatek za další 1km</t>
  </si>
  <si>
    <t>Základy, polštáře pod základy, z kameniva těženého</t>
  </si>
  <si>
    <t>Základy z prostého betonu, do C16/20 (B20 - zn 250)</t>
  </si>
  <si>
    <t>Úprava podloží, sanační žebra, opláštění z geotextílie</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</si>
  <si>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</si>
  <si>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</si>
  <si>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</si>
  <si>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</si>
  <si>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</si>
  <si>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</si>
  <si>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</si>
  <si>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Káceníkřovin a stromů do průměru 100mm, doprava dřevin bez ohledu na vzdálenost, spálení na hromadách nebo štěpkování</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</si>
  <si>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</si>
  <si>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</si>
  <si>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</si>
  <si>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</si>
  <si>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</si>
  <si>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</si>
  <si>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</si>
  <si>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</si>
  <si>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Hořetice - Březno u Chomutova, železniční svršek a spodek</t>
  </si>
  <si>
    <t>SO 04-11-01</t>
  </si>
  <si>
    <t>RYCHLOSTNÍK N - TABULE</t>
  </si>
  <si>
    <t>RYCHLOSTNÍK "3" - TERČ</t>
  </si>
  <si>
    <t>PŘEDVĚSTNÍK N - TROJÚHELNÍKOVÝ ŠTÍT</t>
  </si>
  <si>
    <t>NÁVĚST "KONEC NÁSTUPIŠTĚ"</t>
  </si>
  <si>
    <t>NÁVĚST "VLAK SE BLÍŽÍ K ZASTÁVCE" - ZÁKLADNÍ TABULE</t>
  </si>
  <si>
    <t>NÁVĚST "ZKRÁCENÁ VZDÁLENOST"</t>
  </si>
  <si>
    <t>Rozebrání nástupiště typu SUDOP</t>
  </si>
  <si>
    <t>Odkopávky a prokopávky komunikací, drah a ploch, tř. horniny I dle ČSN 73 6133 odvoz do 20km</t>
  </si>
  <si>
    <t>Odkopávky a prokopávky, příplatek za další 1 km</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</si>
  <si>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</si>
  <si>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</si>
  <si>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</si>
  <si>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R</t>
  </si>
  <si>
    <t>Přeložení podzemních sítí</t>
  </si>
  <si>
    <t>Dokončující konstr. a práce, žlaby a rigoly, z bet. tvárnic,  tvárnice TZZ4, do beton. lože C12/15 tl. 100mm</t>
  </si>
  <si>
    <t>Bourání částí konstrukcí malého rozsahu, betonových</t>
  </si>
  <si>
    <t>Pročištění stávajícího drenážního potrubí</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</si>
  <si>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</si>
  <si>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</si>
  <si>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</si>
  <si>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V případě nutného přeložení inženýrských sítí kompletní provedení. Odkrytí vedení, výkop nové rýhy, zpětné uložení, zásyp. Včetně případné dodávky materiálu.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</si>
  <si>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</si>
  <si>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Pročištění drenážní trubky</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</si>
  <si>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</si>
  <si>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</si>
  <si>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položka zahrnuje:- dodávku a uložení příkopových tvárnic předepsaného rozměru a kvality- dodání a rozprostření lože z předepsaného materiálu v předepsané kvalitěa v předepsané tloušťce- veškerou manipulaci s materiálem, vnitrostaveništní i mimostaveništní dopravu- ukončení, patky, spárování- měří se v metrech běžných délky osy žlabu</t>
  </si>
  <si>
    <r>
      <t>Odpad ze strojního čištění 5320,974*2,4235*0,3*1,85=</t>
    </r>
    <r>
      <rPr>
        <b/>
        <sz val="8"/>
        <color theme="1"/>
        <rFont val="MS Sans Serif"/>
        <family val="2"/>
        <charset val="238"/>
      </rPr>
      <t>7156,9362</t>
    </r>
  </si>
  <si>
    <r>
      <t>Demontáž kolejí na betonových pražcích. 4110 m rozdělení "d", hmotnost pražce á 272kg. 3543*1,64*0,272=</t>
    </r>
    <r>
      <rPr>
        <b/>
        <sz val="8"/>
        <color theme="1"/>
        <rFont val="MS Sans Serif"/>
        <family val="2"/>
        <charset val="238"/>
      </rPr>
      <t>1580,4614</t>
    </r>
  </si>
  <si>
    <r>
      <t>(Délka demontované koleje na betonových pražcích+dřevěných pražcích x rozdělení x 2 x hmotnost PE podložky (3543+1778)*1,64*2*0,00009=</t>
    </r>
    <r>
      <rPr>
        <b/>
        <sz val="8"/>
        <color theme="1"/>
        <rFont val="MS Sans Serif"/>
        <family val="2"/>
        <charset val="238"/>
      </rPr>
      <t>1,5708</t>
    </r>
  </si>
  <si>
    <r>
      <t>(Délka demontované koleje na betonových pražcích + dřevěných pražcích x rozdělení x 2 x hmotnost pryžové podložky (3543+1778)*1,64*2*0,000163=</t>
    </r>
    <r>
      <rPr>
        <b/>
        <sz val="8"/>
        <color theme="1"/>
        <rFont val="MS Sans Serif"/>
        <family val="2"/>
        <charset val="238"/>
      </rPr>
      <t>2,8448</t>
    </r>
  </si>
  <si>
    <r>
      <t>6xKilometrovník + 47 x hektometrovník + zajišťovací značky 6*0,397+47*0,157+73*0,068=</t>
    </r>
    <r>
      <rPr>
        <b/>
        <sz val="8"/>
        <color theme="1"/>
        <rFont val="MS Sans Serif"/>
        <family val="2"/>
        <charset val="238"/>
      </rPr>
      <t>14,7250</t>
    </r>
  </si>
  <si>
    <r>
      <t>Pročištění štěrkového lože 5320,974*2,4235=</t>
    </r>
    <r>
      <rPr>
        <b/>
        <sz val="8"/>
        <color theme="1"/>
        <rFont val="MS Sans Serif"/>
        <family val="2"/>
        <charset val="238"/>
      </rPr>
      <t>12895,3805</t>
    </r>
  </si>
  <si>
    <r>
      <t>Naložení a odvoz odpadu ze strojního čištění štěrkového lože 5320,974*2,4235*0,3=</t>
    </r>
    <r>
      <rPr>
        <b/>
        <sz val="8"/>
        <color theme="1"/>
        <rFont val="MS Sans Serif"/>
        <family val="2"/>
        <charset val="238"/>
      </rPr>
      <t>3868,6141</t>
    </r>
  </si>
  <si>
    <r>
      <t>Celkem 30km. 30 - 20 x m3. 10*(5320,974*2,4235*0,3)=</t>
    </r>
    <r>
      <rPr>
        <b/>
        <sz val="8"/>
        <color theme="1"/>
        <rFont val="MS Sans Serif"/>
        <family val="2"/>
        <charset val="238"/>
      </rPr>
      <t>38686,1415</t>
    </r>
  </si>
  <si>
    <r>
      <t>Doplnění štěrku po strojním čištění + doplnění štěrku na objem kolejového lože na betonových pražcích B91+ doplnění štěrku při směrové a výškové úpravě + Doplnění štěrku při propracování koleje 0,054m3/m (5320,974*2,4235*0,3)+(5320,974*0,2175)+(45*0,054)+(5366*0,054)=</t>
    </r>
    <r>
      <rPr>
        <b/>
        <sz val="8"/>
        <color theme="1"/>
        <rFont val="MS Sans Serif"/>
        <family val="2"/>
        <charset val="238"/>
      </rPr>
      <t>5318,1200</t>
    </r>
  </si>
  <si>
    <r>
      <t>Podle tabulky montáží kolejí 5321=</t>
    </r>
    <r>
      <rPr>
        <b/>
        <sz val="8"/>
        <color theme="1"/>
        <rFont val="MS Sans Serif"/>
        <family val="2"/>
        <charset val="238"/>
      </rPr>
      <t>5321,0000</t>
    </r>
  </si>
  <si>
    <r>
      <t>(5320/250*2)-0,56=</t>
    </r>
    <r>
      <rPr>
        <b/>
        <sz val="8"/>
        <color theme="1"/>
        <rFont val="MS Sans Serif"/>
        <family val="2"/>
        <charset val="238"/>
      </rPr>
      <t>42,0000</t>
    </r>
  </si>
  <si>
    <r>
      <t>5321/75*2+12*2+(1-0,8933)=</t>
    </r>
    <r>
      <rPr>
        <b/>
        <sz val="8"/>
        <color theme="1"/>
        <rFont val="MS Sans Serif"/>
        <family val="2"/>
        <charset val="238"/>
      </rPr>
      <t>166,0000</t>
    </r>
  </si>
  <si>
    <r>
      <t>Zřízení bezstykové koleje podle tabulky montáže kolejí + výběhy do starého stavu 5321+(2*50)=</t>
    </r>
    <r>
      <rPr>
        <b/>
        <sz val="8"/>
        <color theme="1"/>
        <rFont val="MS Sans Serif"/>
        <family val="2"/>
        <charset val="238"/>
      </rPr>
      <t>5421,0000</t>
    </r>
  </si>
  <si>
    <r>
      <t>Řezání kolejnic při vkládání LIS 12*4=</t>
    </r>
    <r>
      <rPr>
        <b/>
        <sz val="8"/>
        <color theme="1"/>
        <rFont val="MS Sans Serif"/>
        <family val="2"/>
        <charset val="238"/>
      </rPr>
      <t>48,0000</t>
    </r>
  </si>
  <si>
    <r>
      <t>Propracování obnovovaných kolejí po určitém časovém období (určí správa Tratí) 5321=</t>
    </r>
    <r>
      <rPr>
        <b/>
        <sz val="8"/>
        <color theme="1"/>
        <rFont val="MS Sans Serif"/>
        <family val="2"/>
        <charset val="238"/>
      </rPr>
      <t>5321,0000</t>
    </r>
  </si>
  <si>
    <r>
      <t>7*2=</t>
    </r>
    <r>
      <rPr>
        <b/>
        <sz val="8"/>
        <color theme="1"/>
        <rFont val="MS Sans Serif"/>
        <family val="2"/>
        <charset val="238"/>
      </rPr>
      <t>14,0000</t>
    </r>
  </si>
  <si>
    <r>
      <t>2+6=</t>
    </r>
    <r>
      <rPr>
        <b/>
        <sz val="8"/>
        <color theme="1"/>
        <rFont val="MS Sans Serif"/>
        <family val="2"/>
        <charset val="238"/>
      </rPr>
      <t>8,0000</t>
    </r>
  </si>
  <si>
    <r>
      <t>2=</t>
    </r>
    <r>
      <rPr>
        <b/>
        <sz val="8"/>
        <color theme="1"/>
        <rFont val="MS Sans Serif"/>
        <family val="2"/>
        <charset val="238"/>
      </rPr>
      <t>2,0000</t>
    </r>
  </si>
  <si>
    <r>
      <t>sklonovníky + rychlostníky + předvěstníky+konec nástupiště +vlak se blíží k zastávce+ zkrácená vzdálenost; 14/2+7+2+4+4+1=</t>
    </r>
    <r>
      <rPr>
        <b/>
        <sz val="7.5"/>
        <color theme="1"/>
        <rFont val="MS Sans Serif"/>
        <family val="2"/>
        <charset val="238"/>
      </rPr>
      <t>25,0000</t>
    </r>
  </si>
  <si>
    <r>
      <t>Délka koleje na dřevěných pražcích x rozdělení x hmotnost dřevěného pražce x vzdálenost 1778*1,64*0,1*40=</t>
    </r>
    <r>
      <rPr>
        <b/>
        <sz val="8"/>
        <color theme="1"/>
        <rFont val="MS Sans Serif"/>
        <family val="2"/>
        <charset val="238"/>
      </rPr>
      <t>11663,6800</t>
    </r>
  </si>
  <si>
    <r>
      <t>Demontáž kolejí na betonových pražcích. 4110 m rozdělení "d", hmotnost pražce á 272kg. Vzdálenost 25km. 3543*1,64*0,272*25=</t>
    </r>
    <r>
      <rPr>
        <b/>
        <sz val="8"/>
        <color theme="1"/>
        <rFont val="MS Sans Serif"/>
        <family val="2"/>
        <charset val="238"/>
      </rPr>
      <t>39511,5360</t>
    </r>
  </si>
  <si>
    <r>
      <t>6xKilometrovník + 47 x hektometrovník x vzdálenost (6*0,397+47*0,157)*25=</t>
    </r>
    <r>
      <rPr>
        <b/>
        <sz val="8"/>
        <color theme="1"/>
        <rFont val="MS Sans Serif"/>
        <family val="2"/>
        <charset val="238"/>
      </rPr>
      <t>244,0250</t>
    </r>
  </si>
  <si>
    <r>
      <t>32*0,050*25=</t>
    </r>
    <r>
      <rPr>
        <b/>
        <sz val="8"/>
        <color theme="1"/>
        <rFont val="MS Sans Serif"/>
        <family val="2"/>
        <charset val="238"/>
      </rPr>
      <t>40,0000</t>
    </r>
  </si>
  <si>
    <r>
      <t>64*0,068*25=</t>
    </r>
    <r>
      <rPr>
        <b/>
        <sz val="8"/>
        <color theme="1"/>
        <rFont val="MS Sans Serif"/>
        <family val="2"/>
        <charset val="238"/>
      </rPr>
      <t>108,8000</t>
    </r>
  </si>
  <si>
    <r>
      <t>Rozebrání nástupiště pro průjezd strojní čističky 102m. 2*102=</t>
    </r>
    <r>
      <rPr>
        <b/>
        <sz val="8"/>
        <color theme="1"/>
        <rFont val="MS Sans Serif"/>
        <family val="2"/>
        <charset val="238"/>
      </rPr>
      <t>204,0000</t>
    </r>
  </si>
  <si>
    <r>
      <t>0,1*2=</t>
    </r>
    <r>
      <rPr>
        <b/>
        <sz val="8"/>
        <color theme="1"/>
        <rFont val="MS Sans Serif"/>
        <family val="2"/>
        <charset val="238"/>
      </rPr>
      <t>0,2000</t>
    </r>
  </si>
  <si>
    <r>
      <t>Reprofilace příkopů + odstranění nánosů příkopů 1510,56+1014,83=</t>
    </r>
    <r>
      <rPr>
        <b/>
        <sz val="8"/>
        <color theme="1"/>
        <rFont val="MS Sans Serif"/>
        <family val="2"/>
        <charset val="238"/>
      </rPr>
      <t>2525,3900</t>
    </r>
  </si>
  <si>
    <r>
      <t>Naložení a odvoz odpadu z čištění příkopů 2525,39=</t>
    </r>
    <r>
      <rPr>
        <b/>
        <sz val="8"/>
        <color theme="1"/>
        <rFont val="MS Sans Serif"/>
        <family val="2"/>
        <charset val="238"/>
      </rPr>
      <t>2525,3900</t>
    </r>
  </si>
  <si>
    <r>
      <t>Celkem 30km. 30 - 20 x m3. 10*2525,39=</t>
    </r>
    <r>
      <rPr>
        <b/>
        <sz val="8"/>
        <color theme="1"/>
        <rFont val="MS Sans Serif"/>
        <family val="2"/>
        <charset val="238"/>
      </rPr>
      <t>25253,9000</t>
    </r>
  </si>
  <si>
    <r>
      <t>13930/100-0,3=</t>
    </r>
    <r>
      <rPr>
        <b/>
        <sz val="8"/>
        <color theme="1"/>
        <rFont val="MS Sans Serif"/>
        <family val="2"/>
        <charset val="238"/>
      </rPr>
      <t>139,0000</t>
    </r>
  </si>
  <si>
    <r>
      <t>SO 04-13-01 + SO 04-13-02 158=</t>
    </r>
    <r>
      <rPr>
        <b/>
        <sz val="8"/>
        <color theme="1"/>
        <rFont val="MS Sans Serif"/>
        <family val="2"/>
        <charset val="238"/>
      </rPr>
      <t>158,0000</t>
    </r>
  </si>
  <si>
    <r>
      <t>Celkem 30km 158*10=</t>
    </r>
    <r>
      <rPr>
        <b/>
        <sz val="8"/>
        <color theme="1"/>
        <rFont val="MS Sans Serif"/>
        <family val="2"/>
        <charset val="238"/>
      </rPr>
      <t>1580,0000</t>
    </r>
  </si>
  <si>
    <r>
      <t>Podsyp (štěrkopísek) pod podkladní beton trativodu 8,454=</t>
    </r>
    <r>
      <rPr>
        <b/>
        <sz val="8"/>
        <color theme="1"/>
        <rFont val="MS Sans Serif"/>
        <family val="2"/>
        <charset val="238"/>
      </rPr>
      <t>8,4540</t>
    </r>
  </si>
  <si>
    <r>
      <t>Podkladní beton pod trativodní potrubí 16,908=</t>
    </r>
    <r>
      <rPr>
        <b/>
        <sz val="8"/>
        <color theme="1"/>
        <rFont val="MS Sans Serif"/>
        <family val="2"/>
        <charset val="238"/>
      </rPr>
      <t>16,9080</t>
    </r>
  </si>
  <si>
    <r>
      <t>Opláštění trativodní rýhy 1116=</t>
    </r>
    <r>
      <rPr>
        <b/>
        <sz val="8"/>
        <color theme="1"/>
        <rFont val="MS Sans Serif"/>
        <family val="2"/>
        <charset val="238"/>
      </rPr>
      <t>1116,0000</t>
    </r>
  </si>
  <si>
    <r>
      <t>Vyústění trativodů 3 kusy 3*(2*2*0,2)=</t>
    </r>
    <r>
      <rPr>
        <b/>
        <sz val="8"/>
        <color theme="1"/>
        <rFont val="MS Sans Serif"/>
        <family val="2"/>
        <charset val="238"/>
      </rPr>
      <t>2,4000</t>
    </r>
  </si>
  <si>
    <r>
      <t>SO 04-13-01 + SO 04-13-02 62=</t>
    </r>
    <r>
      <rPr>
        <b/>
        <sz val="8"/>
        <color theme="1"/>
        <rFont val="MS Sans Serif"/>
        <family val="2"/>
        <charset val="238"/>
      </rPr>
      <t>62,0000</t>
    </r>
  </si>
  <si>
    <r>
      <t>SO 04-13-01 + SO 04-13-02 69=</t>
    </r>
    <r>
      <rPr>
        <b/>
        <sz val="8"/>
        <color theme="1"/>
        <rFont val="MS Sans Serif"/>
        <family val="2"/>
        <charset val="238"/>
      </rPr>
      <t>69,0000</t>
    </r>
  </si>
  <si>
    <r>
      <t>Viz tab. trativodů 339=</t>
    </r>
    <r>
      <rPr>
        <b/>
        <sz val="8"/>
        <color theme="1"/>
        <rFont val="MS Sans Serif"/>
        <family val="2"/>
        <charset val="238"/>
      </rPr>
      <t>339,0000</t>
    </r>
  </si>
  <si>
    <r>
      <t>viz. tabulka trativodů 13=</t>
    </r>
    <r>
      <rPr>
        <b/>
        <sz val="8"/>
        <color theme="1"/>
        <rFont val="MS Sans Serif"/>
        <family val="2"/>
        <charset val="238"/>
      </rPr>
      <t>13,0000</t>
    </r>
  </si>
  <si>
    <r>
      <t>Délka trativodu x plocha řezu obetonování bez podkladního betonu 0,1m 339*0,045=</t>
    </r>
    <r>
      <rPr>
        <b/>
        <sz val="7.5"/>
        <color theme="1"/>
        <rFont val="MS Sans Serif"/>
        <family val="2"/>
        <charset val="238"/>
      </rPr>
      <t>15,2550</t>
    </r>
  </si>
  <si>
    <r>
      <t>V případě potřeby přeložení vody, vedení ČEZ, vedení RWE 12+11+147=</t>
    </r>
    <r>
      <rPr>
        <b/>
        <sz val="7.5"/>
        <color theme="1"/>
        <rFont val="MS Sans Serif"/>
        <family val="2"/>
        <charset val="238"/>
      </rPr>
      <t>170,0000</t>
    </r>
  </si>
  <si>
    <r>
      <t>8=</t>
    </r>
    <r>
      <rPr>
        <b/>
        <sz val="7.5"/>
        <color theme="1"/>
        <rFont val="MS Sans Serif"/>
        <family val="2"/>
        <charset val="238"/>
      </rPr>
      <t>8,0000</t>
    </r>
  </si>
  <si>
    <r>
      <t>Případné vybourání bet. koryta v místě 4 šachet 4*0,25*0,1*1=</t>
    </r>
    <r>
      <rPr>
        <b/>
        <sz val="7.5"/>
        <color theme="1"/>
        <rFont val="MS Sans Serif"/>
        <family val="2"/>
        <charset val="238"/>
      </rPr>
      <t>0,1000</t>
    </r>
  </si>
  <si>
    <r>
      <t>km 112,568 - 112,763 196=</t>
    </r>
    <r>
      <rPr>
        <b/>
        <sz val="7.5"/>
        <color theme="1"/>
        <rFont val="MS Sans Serif"/>
        <family val="2"/>
        <charset val="238"/>
      </rPr>
      <t>196,0000</t>
    </r>
  </si>
  <si>
    <t>výkop rýhy + příkopy+ ZKPP+nezpevněný příkop   (219+2525,39+158+15)*1,85=5397,1715</t>
  </si>
  <si>
    <t>Viz tab. trativodů  + nezpevněný příkop 219+15=234,0000</t>
  </si>
  <si>
    <t>Odvoz celkem 30km  30-20   10*(234)=2340,0000</t>
  </si>
  <si>
    <r>
      <t>Vyústění trativodů 2 kusy 2*(2*2)=8</t>
    </r>
    <r>
      <rPr>
        <b/>
        <sz val="7.5"/>
        <color theme="1"/>
        <rFont val="MS Sans Serif"/>
        <family val="2"/>
        <charset val="238"/>
      </rPr>
      <t>,0000</t>
    </r>
  </si>
  <si>
    <t>Trativodní monolitické vyusť dle V.L. Ž3</t>
  </si>
  <si>
    <t>ks</t>
  </si>
  <si>
    <t>Položka zahrnuje kompletní dodávku konstrukce včetně materiálu</t>
  </si>
  <si>
    <r>
      <t>Přechodové kolejnice 1 pár á 12,5m 1*2=2</t>
    </r>
    <r>
      <rPr>
        <b/>
        <sz val="8"/>
        <color theme="1"/>
        <rFont val="MS Sans Serif"/>
        <family val="2"/>
        <charset val="238"/>
      </rPr>
      <t>,0000</t>
    </r>
  </si>
  <si>
    <r>
      <t>Délka koleje na dřevěných pražcích x rozdělení x hmotnost dřevěného pražce + hmotnost pražců z výhybek 1778*1,64*0,1=</t>
    </r>
    <r>
      <rPr>
        <b/>
        <sz val="8"/>
        <color theme="1"/>
        <rFont val="MS Sans Serif"/>
        <family val="2"/>
        <charset val="238"/>
      </rPr>
      <t>291,592</t>
    </r>
  </si>
  <si>
    <t>9655R1</t>
  </si>
  <si>
    <t>Rozebrání nástupiště - sypaného, bez odvozu hmot</t>
  </si>
  <si>
    <t>2.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t>
  </si>
  <si>
    <t>Rozebrání nástupiště pro průjezd strojní čističky 77m</t>
  </si>
  <si>
    <t>NÁSTUPIŠTĚ SUDOP DO 400 MM S U 65, ZADNÍ HRANA NA OPĚŘE Z DRTI S KONZOLOVÝMI DESKAMI 145/150 Z UŽITÉHO MATERIÁLU</t>
  </si>
  <si>
    <t>924R22</t>
  </si>
  <si>
    <t>Zpětná montáž nástupiště po průjezdu SČ 2x30= 60m</t>
  </si>
  <si>
    <t>Zásyp jam a rýh z nakupovaných materiálů</t>
  </si>
  <si>
    <t>položka zahrnuje:-kompletní provedení zemní konstrukce včetně nákupu a dopravy materiálu dle zadávací dokumentace, -úprava ukládaného materiálu vlhčením, tříděním, promícháním nebo vysoušením, příp. jiné úpravy za účelem zlepšení jeho mech. Vlastností, - hutnění i různé míry hutnění, -ošetření úložiště po celou dobu práce v něm vč. klimatických opatření, - ztížení v okolí vedení,konstrukcí a objektů a jejich dočasné zajištění, - ztížení provádění vč. hutnění v eztížených podmínkách a stísněných prostorech, - ztížené ukládání sypaniny pod vodou, - ukládání po vrstvách a po jiných nutnývh částech (figurách) vč. dosypávek,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apod.)</t>
  </si>
  <si>
    <r>
      <t xml:space="preserve">délka trativodu x průměrná hloubka x šířka výkopu = 338,160 x 1,238 x 0,5 = </t>
    </r>
    <r>
      <rPr>
        <b/>
        <sz val="8"/>
        <color theme="1"/>
        <rFont val="MS Sans Serif"/>
        <family val="2"/>
        <charset val="238"/>
      </rPr>
      <t>209,321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</si>
</sst>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0000"/>
    <numFmt numFmtId="165" formatCode="0.000"/>
    <numFmt numFmtId="166" formatCode="#,##0.000"/>
    <numFmt numFmtId="167" formatCode="#,##0.0000"/>
    <numFmt numFmtId="168" formatCode="000"/>
    <numFmt numFmtId="169" formatCode="#,000.0000"/>
    <numFmt numFmtId="170" formatCode="##0.0000"/>
    <numFmt numFmtId="171" formatCode="#,000,000.00"/>
    <numFmt numFmtId="172" formatCode="###,000.00"/>
    <numFmt numFmtId="173" formatCode="#0.00"/>
    <numFmt numFmtId="174" formatCode="000000"/>
    <numFmt numFmtId="175" formatCode="##0.00"/>
    <numFmt numFmtId="176" formatCode="00000"/>
    <numFmt numFmtId="177" formatCode="#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3">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174" fontId="30" fillId="0" borderId="23" xfId="0" applyNumberFormat="1" applyFont="1" applyFill="1" applyBorder="1" applyAlignment="1">
      <alignment horizontal="center"/>
    </xf>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49" fontId="41" fillId="0" borderId="0" xfId="0" applyNumberFormat="1" applyFont="1" applyAlignment="1"/>
    <xf numFmtId="0" fontId="0" fillId="0" borderId="0" xfId="0" applyFill="1" applyAlignment="1">
      <alignment horizontal="left" vertical="top"/>
    </xf>
    <xf numFmtId="0" fontId="45" fillId="0" borderId="0" xfId="0" applyFont="1" applyFill="1" applyAlignment="1">
      <alignment horizontal="left" vertical="top"/>
    </xf>
    <xf numFmtId="49" fontId="46" fillId="0" borderId="0" xfId="0" applyNumberFormat="1" applyFont="1" applyAlignment="1"/>
    <xf numFmtId="0" fontId="1" fillId="0" borderId="0" xfId="0" applyFont="1" applyFill="1" applyAlignment="1">
      <alignment horizontal="left" vertical="top"/>
    </xf>
    <xf numFmtId="4" fontId="21" fillId="2" borderId="22" xfId="2" applyNumberFormat="1" applyFont="1" applyFill="1" applyBorder="1" applyAlignment="1" applyProtection="1">
      <alignment horizontal="right" vertical="center"/>
      <protection locked="0"/>
    </xf>
    <xf numFmtId="175" fontId="30" fillId="0" borderId="0" xfId="0" applyNumberFormat="1" applyFont="1" applyFill="1" applyAlignment="1"/>
    <xf numFmtId="176" fontId="30" fillId="0" borderId="23" xfId="0" applyNumberFormat="1" applyFont="1" applyFill="1" applyBorder="1" applyAlignment="1">
      <alignment horizontal="center"/>
    </xf>
    <xf numFmtId="177" fontId="30" fillId="0" borderId="0" xfId="0" applyNumberFormat="1" applyFont="1" applyFill="1" applyAlignment="1"/>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13"/>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H73" sqref="H73"/>
    </sheetView>
  </sheetViews>
  <sheetFormatPr defaultRowHeight="12.75" x14ac:dyDescent="0.2"/>
  <cols>
    <col min="1" max="1" width="4.28515625" style="3" customWidth="1"/>
    <col min="2" max="2" width="14.855468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316" t="s">
        <v>28</v>
      </c>
      <c r="J1" s="318"/>
      <c r="K1" s="342">
        <f>ROUND(SUM(I11:I87,K11:K87)/2,2)</f>
        <v>0</v>
      </c>
      <c r="L1" s="267"/>
      <c r="M1" s="30"/>
      <c r="N1" s="93" t="s">
        <v>41</v>
      </c>
      <c r="O1" s="94">
        <v>1</v>
      </c>
      <c r="P1" s="81">
        <f>K1/O1</f>
        <v>0</v>
      </c>
      <c r="Q1" s="63" t="s">
        <v>34</v>
      </c>
      <c r="U1" s="316" t="s">
        <v>28</v>
      </c>
      <c r="V1" s="317"/>
      <c r="W1" s="316" t="s">
        <v>29</v>
      </c>
      <c r="X1" s="317"/>
      <c r="Y1" s="316" t="s">
        <v>30</v>
      </c>
      <c r="Z1" s="317"/>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42255</v>
      </c>
    </row>
    <row r="4" spans="1:26" ht="45" customHeight="1" x14ac:dyDescent="0.2">
      <c r="A4" s="259" t="s">
        <v>4</v>
      </c>
      <c r="B4" s="260"/>
      <c r="C4" s="76" t="s">
        <v>159</v>
      </c>
      <c r="D4" s="68" t="s">
        <v>55</v>
      </c>
      <c r="E4" s="70"/>
      <c r="F4" s="263"/>
      <c r="G4" s="264"/>
      <c r="H4" s="264"/>
      <c r="I4" s="59" t="s">
        <v>5</v>
      </c>
      <c r="J4" s="66" t="s">
        <v>160</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331"/>
      <c r="N5" s="331"/>
      <c r="O5" s="331"/>
      <c r="Q5" s="61" t="s">
        <v>37</v>
      </c>
      <c r="R5" s="24"/>
      <c r="S5" s="24"/>
    </row>
    <row r="6" spans="1:26" ht="32.25" customHeight="1" x14ac:dyDescent="0.2">
      <c r="A6" s="5" t="s">
        <v>11</v>
      </c>
      <c r="B6" s="41"/>
      <c r="C6" s="41"/>
      <c r="D6" s="6"/>
      <c r="E6" s="83"/>
      <c r="F6" s="11"/>
      <c r="G6" s="6"/>
      <c r="H6" s="324" t="s">
        <v>12</v>
      </c>
      <c r="I6" s="325"/>
      <c r="J6" s="325"/>
      <c r="K6" s="326"/>
      <c r="L6" s="53"/>
      <c r="M6" s="322" t="s">
        <v>2</v>
      </c>
      <c r="N6" s="322" t="s">
        <v>3</v>
      </c>
      <c r="O6" s="319" t="s">
        <v>31</v>
      </c>
      <c r="P6" s="319" t="s">
        <v>35</v>
      </c>
      <c r="Q6" s="61" t="s">
        <v>32</v>
      </c>
      <c r="R6" s="62"/>
      <c r="S6" s="24"/>
    </row>
    <row r="7" spans="1:26" x14ac:dyDescent="0.2">
      <c r="A7" s="7" t="s">
        <v>13</v>
      </c>
      <c r="B7" s="42" t="s">
        <v>14</v>
      </c>
      <c r="C7" s="46"/>
      <c r="D7" s="8" t="s">
        <v>15</v>
      </c>
      <c r="E7" s="84"/>
      <c r="F7" s="12" t="s">
        <v>16</v>
      </c>
      <c r="G7" s="8" t="s">
        <v>17</v>
      </c>
      <c r="H7" s="37" t="s">
        <v>18</v>
      </c>
      <c r="I7" s="13"/>
      <c r="J7" s="327" t="s">
        <v>19</v>
      </c>
      <c r="K7" s="328"/>
      <c r="L7" s="54"/>
      <c r="M7" s="323"/>
      <c r="N7" s="323"/>
      <c r="O7" s="329"/>
      <c r="P7" s="320"/>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3"/>
      <c r="N8" s="323"/>
      <c r="O8" s="330"/>
      <c r="P8" s="321"/>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110</v>
      </c>
      <c r="B11" s="223" t="s">
        <v>110</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79">
        <v>1</v>
      </c>
      <c r="B12" s="284">
        <v>3100</v>
      </c>
      <c r="C12" s="280" t="s">
        <v>60</v>
      </c>
      <c r="D12" s="281" t="s">
        <v>91</v>
      </c>
      <c r="E12" s="282">
        <v>1</v>
      </c>
      <c r="F12" s="236"/>
      <c r="G12" s="237"/>
      <c r="H12" s="238"/>
      <c r="I12" s="240">
        <f>ROUND(E12*H12,2)</f>
        <v>0</v>
      </c>
      <c r="J12" s="276"/>
      <c r="K12" s="240">
        <f>ROUND(E12*J12,2)</f>
        <v>0</v>
      </c>
      <c r="L12" s="270"/>
      <c r="M12" s="231" t="s">
        <v>108</v>
      </c>
      <c r="N12" s="241" t="s">
        <v>109</v>
      </c>
      <c r="O12" s="309" t="s">
        <v>42</v>
      </c>
      <c r="P12" s="305"/>
      <c r="R12" s="72">
        <f t="shared" ref="R12:R88" si="0">LEN(C12)</f>
        <v>46</v>
      </c>
      <c r="S12" s="72"/>
    </row>
    <row r="13" spans="1:26" s="71" customFormat="1" ht="12.95" customHeight="1" x14ac:dyDescent="0.2">
      <c r="A13" s="279">
        <v>2</v>
      </c>
      <c r="B13" s="284">
        <v>2944</v>
      </c>
      <c r="C13" s="280" t="s">
        <v>61</v>
      </c>
      <c r="D13" s="281" t="s">
        <v>92</v>
      </c>
      <c r="E13" s="282">
        <v>1</v>
      </c>
      <c r="F13" s="236"/>
      <c r="G13" s="237"/>
      <c r="H13" s="238"/>
      <c r="I13" s="240">
        <f t="shared" ref="I13:I76" si="1">ROUND(E13*H13,2)</f>
        <v>0</v>
      </c>
      <c r="J13" s="277"/>
      <c r="K13" s="240">
        <f t="shared" ref="K13:K76" si="2">ROUND(E13*J13,2)</f>
        <v>0</v>
      </c>
      <c r="L13" s="270"/>
      <c r="M13" s="231" t="s">
        <v>108</v>
      </c>
      <c r="N13" s="241" t="s">
        <v>109</v>
      </c>
      <c r="O13" s="309" t="s">
        <v>42</v>
      </c>
      <c r="P13" s="98"/>
      <c r="R13" s="72">
        <f t="shared" si="0"/>
        <v>40</v>
      </c>
      <c r="S13" s="72"/>
    </row>
    <row r="14" spans="1:26" s="71" customFormat="1" ht="12.95" customHeight="1" x14ac:dyDescent="0.2">
      <c r="A14" s="279">
        <v>3</v>
      </c>
      <c r="B14" s="284">
        <v>15150</v>
      </c>
      <c r="C14" s="280" t="s">
        <v>62</v>
      </c>
      <c r="D14" s="281" t="s">
        <v>93</v>
      </c>
      <c r="E14" s="282">
        <v>7156.9362000000001</v>
      </c>
      <c r="F14" s="236"/>
      <c r="G14" s="237"/>
      <c r="H14" s="238"/>
      <c r="I14" s="240">
        <f t="shared" si="1"/>
        <v>0</v>
      </c>
      <c r="J14" s="277"/>
      <c r="K14" s="240">
        <f t="shared" si="2"/>
        <v>0</v>
      </c>
      <c r="L14" s="270"/>
      <c r="M14" s="231" t="s">
        <v>108</v>
      </c>
      <c r="N14" s="241" t="s">
        <v>109</v>
      </c>
      <c r="O14" s="309" t="s">
        <v>114</v>
      </c>
      <c r="P14" s="310" t="s">
        <v>187</v>
      </c>
      <c r="R14" s="72">
        <f t="shared" si="0"/>
        <v>130</v>
      </c>
      <c r="S14" s="72"/>
    </row>
    <row r="15" spans="1:26" s="71" customFormat="1" ht="12.95" customHeight="1" x14ac:dyDescent="0.2">
      <c r="A15" s="279">
        <v>4</v>
      </c>
      <c r="B15" s="284">
        <v>15210</v>
      </c>
      <c r="C15" s="280" t="s">
        <v>63</v>
      </c>
      <c r="D15" s="281" t="s">
        <v>93</v>
      </c>
      <c r="E15" s="282">
        <v>1580.4613999999999</v>
      </c>
      <c r="F15" s="236"/>
      <c r="G15" s="237"/>
      <c r="H15" s="238"/>
      <c r="I15" s="240">
        <f t="shared" si="1"/>
        <v>0</v>
      </c>
      <c r="J15" s="277"/>
      <c r="K15" s="240">
        <f t="shared" si="2"/>
        <v>0</v>
      </c>
      <c r="L15" s="270"/>
      <c r="M15" s="231" t="s">
        <v>108</v>
      </c>
      <c r="N15" s="241" t="s">
        <v>109</v>
      </c>
      <c r="O15" s="309" t="s">
        <v>114</v>
      </c>
      <c r="P15" s="310" t="s">
        <v>188</v>
      </c>
      <c r="R15" s="72">
        <f t="shared" si="0"/>
        <v>84</v>
      </c>
      <c r="S15" s="72"/>
    </row>
    <row r="16" spans="1:26" s="71" customFormat="1" ht="12.95" customHeight="1" x14ac:dyDescent="0.2">
      <c r="A16" s="279">
        <v>5</v>
      </c>
      <c r="B16" s="284">
        <v>15250</v>
      </c>
      <c r="C16" s="280" t="s">
        <v>64</v>
      </c>
      <c r="D16" s="281" t="s">
        <v>93</v>
      </c>
      <c r="E16" s="282">
        <v>1.5708</v>
      </c>
      <c r="F16" s="236"/>
      <c r="G16" s="237"/>
      <c r="H16" s="238"/>
      <c r="I16" s="240">
        <f t="shared" si="1"/>
        <v>0</v>
      </c>
      <c r="J16" s="277"/>
      <c r="K16" s="240">
        <f t="shared" si="2"/>
        <v>0</v>
      </c>
      <c r="L16" s="270"/>
      <c r="M16" s="231" t="s">
        <v>108</v>
      </c>
      <c r="N16" s="241" t="s">
        <v>109</v>
      </c>
      <c r="O16" s="309" t="s">
        <v>114</v>
      </c>
      <c r="P16" s="310" t="s">
        <v>189</v>
      </c>
      <c r="R16" s="72">
        <f t="shared" si="0"/>
        <v>95</v>
      </c>
      <c r="S16" s="72"/>
    </row>
    <row r="17" spans="1:19" s="71" customFormat="1" ht="12.95" customHeight="1" x14ac:dyDescent="0.2">
      <c r="A17" s="279">
        <v>6</v>
      </c>
      <c r="B17" s="284">
        <v>15260</v>
      </c>
      <c r="C17" s="280" t="s">
        <v>65</v>
      </c>
      <c r="D17" s="281" t="s">
        <v>93</v>
      </c>
      <c r="E17" s="282">
        <v>2.8448000000000002</v>
      </c>
      <c r="F17" s="236"/>
      <c r="G17" s="237"/>
      <c r="H17" s="238"/>
      <c r="I17" s="240">
        <f t="shared" si="1"/>
        <v>0</v>
      </c>
      <c r="J17" s="277"/>
      <c r="K17" s="240">
        <f t="shared" si="2"/>
        <v>0</v>
      </c>
      <c r="L17" s="270"/>
      <c r="M17" s="231" t="s">
        <v>108</v>
      </c>
      <c r="N17" s="241" t="s">
        <v>109</v>
      </c>
      <c r="O17" s="309" t="s">
        <v>114</v>
      </c>
      <c r="P17" s="310" t="s">
        <v>190</v>
      </c>
      <c r="R17" s="72">
        <f t="shared" si="0"/>
        <v>88</v>
      </c>
      <c r="S17" s="72"/>
    </row>
    <row r="18" spans="1:19" s="71" customFormat="1" ht="12.95" customHeight="1" x14ac:dyDescent="0.2">
      <c r="A18" s="279">
        <v>7</v>
      </c>
      <c r="B18" s="284">
        <v>15520</v>
      </c>
      <c r="C18" s="280" t="s">
        <v>135</v>
      </c>
      <c r="D18" s="281" t="s">
        <v>93</v>
      </c>
      <c r="E18" s="282">
        <v>291.59199999999998</v>
      </c>
      <c r="F18" s="236"/>
      <c r="G18" s="237"/>
      <c r="H18" s="238"/>
      <c r="I18" s="240">
        <f t="shared" si="1"/>
        <v>0</v>
      </c>
      <c r="J18" s="277"/>
      <c r="K18" s="240">
        <f t="shared" si="2"/>
        <v>0</v>
      </c>
      <c r="L18" s="270"/>
      <c r="M18" s="231" t="s">
        <v>108</v>
      </c>
      <c r="N18" s="241" t="s">
        <v>109</v>
      </c>
      <c r="O18" s="309" t="s">
        <v>114</v>
      </c>
      <c r="P18" s="310" t="s">
        <v>240</v>
      </c>
      <c r="R18" s="72">
        <f t="shared" si="0"/>
        <v>80</v>
      </c>
      <c r="S18" s="72"/>
    </row>
    <row r="19" spans="1:19" s="71" customFormat="1" ht="12.95" customHeight="1" x14ac:dyDescent="0.2">
      <c r="A19" s="279">
        <v>8</v>
      </c>
      <c r="B19" s="284">
        <v>15140</v>
      </c>
      <c r="C19" s="280" t="s">
        <v>66</v>
      </c>
      <c r="D19" s="281" t="s">
        <v>93</v>
      </c>
      <c r="E19" s="282">
        <v>14.725</v>
      </c>
      <c r="F19" s="236"/>
      <c r="G19" s="237"/>
      <c r="H19" s="238"/>
      <c r="I19" s="240">
        <f t="shared" si="1"/>
        <v>0</v>
      </c>
      <c r="J19" s="277"/>
      <c r="K19" s="240">
        <f t="shared" si="2"/>
        <v>0</v>
      </c>
      <c r="L19" s="270"/>
      <c r="M19" s="231" t="s">
        <v>108</v>
      </c>
      <c r="N19" s="241" t="s">
        <v>109</v>
      </c>
      <c r="O19" s="309" t="s">
        <v>114</v>
      </c>
      <c r="P19" s="310" t="s">
        <v>191</v>
      </c>
      <c r="R19" s="72">
        <f t="shared" si="0"/>
        <v>93</v>
      </c>
      <c r="S19" s="72"/>
    </row>
    <row r="20" spans="1:19" s="71" customFormat="1" ht="12.95" customHeight="1" x14ac:dyDescent="0.2">
      <c r="A20" s="279">
        <v>9</v>
      </c>
      <c r="B20" s="284">
        <v>514000</v>
      </c>
      <c r="C20" s="280" t="s">
        <v>67</v>
      </c>
      <c r="D20" s="281" t="s">
        <v>94</v>
      </c>
      <c r="E20" s="282">
        <v>12895.380499999999</v>
      </c>
      <c r="F20" s="236"/>
      <c r="G20" s="237"/>
      <c r="H20" s="238"/>
      <c r="I20" s="240">
        <f t="shared" si="1"/>
        <v>0</v>
      </c>
      <c r="J20" s="277"/>
      <c r="K20" s="240">
        <f t="shared" si="2"/>
        <v>0</v>
      </c>
      <c r="L20" s="270"/>
      <c r="M20" s="231" t="s">
        <v>108</v>
      </c>
      <c r="N20" s="241" t="s">
        <v>109</v>
      </c>
      <c r="O20" s="309" t="s">
        <v>115</v>
      </c>
      <c r="P20" s="310" t="s">
        <v>192</v>
      </c>
      <c r="R20" s="72">
        <f t="shared" si="0"/>
        <v>26</v>
      </c>
      <c r="S20" s="72"/>
    </row>
    <row r="21" spans="1:19" s="71" customFormat="1" ht="12.95" customHeight="1" x14ac:dyDescent="0.2">
      <c r="A21" s="279">
        <v>10</v>
      </c>
      <c r="B21" s="284">
        <v>125738</v>
      </c>
      <c r="C21" s="280" t="s">
        <v>68</v>
      </c>
      <c r="D21" s="281" t="s">
        <v>95</v>
      </c>
      <c r="E21" s="282">
        <v>3868.6140999999998</v>
      </c>
      <c r="F21" s="236"/>
      <c r="G21" s="237"/>
      <c r="H21" s="238"/>
      <c r="I21" s="240">
        <f t="shared" si="1"/>
        <v>0</v>
      </c>
      <c r="J21" s="277"/>
      <c r="K21" s="240">
        <f t="shared" si="2"/>
        <v>0</v>
      </c>
      <c r="L21" s="270"/>
      <c r="M21" s="231" t="s">
        <v>108</v>
      </c>
      <c r="N21" s="241" t="s">
        <v>109</v>
      </c>
      <c r="O21" s="309" t="s">
        <v>116</v>
      </c>
      <c r="P21" s="310" t="s">
        <v>193</v>
      </c>
      <c r="R21" s="72">
        <f t="shared" si="0"/>
        <v>87</v>
      </c>
      <c r="S21" s="72"/>
    </row>
    <row r="22" spans="1:19" s="71" customFormat="1" ht="12.95" customHeight="1" x14ac:dyDescent="0.2">
      <c r="A22" s="279">
        <v>11</v>
      </c>
      <c r="B22" s="284">
        <v>125739</v>
      </c>
      <c r="C22" s="280" t="s">
        <v>69</v>
      </c>
      <c r="D22" s="281" t="s">
        <v>95</v>
      </c>
      <c r="E22" s="282">
        <v>38686.141499999998</v>
      </c>
      <c r="F22" s="236"/>
      <c r="G22" s="237"/>
      <c r="H22" s="238"/>
      <c r="I22" s="240">
        <f t="shared" si="1"/>
        <v>0</v>
      </c>
      <c r="J22" s="277"/>
      <c r="K22" s="240">
        <f t="shared" si="2"/>
        <v>0</v>
      </c>
      <c r="L22" s="270"/>
      <c r="M22" s="231" t="s">
        <v>108</v>
      </c>
      <c r="N22" s="241" t="s">
        <v>109</v>
      </c>
      <c r="O22" s="309" t="s">
        <v>117</v>
      </c>
      <c r="P22" s="310" t="s">
        <v>194</v>
      </c>
      <c r="R22" s="72">
        <f t="shared" si="0"/>
        <v>95</v>
      </c>
      <c r="S22" s="72"/>
    </row>
    <row r="23" spans="1:19" s="71" customFormat="1" ht="12.95" customHeight="1" x14ac:dyDescent="0.2">
      <c r="A23" s="279">
        <v>12</v>
      </c>
      <c r="B23" s="284">
        <v>513550</v>
      </c>
      <c r="C23" s="280" t="s">
        <v>70</v>
      </c>
      <c r="D23" s="281" t="s">
        <v>94</v>
      </c>
      <c r="E23" s="282">
        <v>5318.12</v>
      </c>
      <c r="F23" s="236"/>
      <c r="G23" s="237"/>
      <c r="H23" s="238"/>
      <c r="I23" s="240">
        <f t="shared" si="1"/>
        <v>0</v>
      </c>
      <c r="J23" s="277"/>
      <c r="K23" s="240">
        <f t="shared" si="2"/>
        <v>0</v>
      </c>
      <c r="L23" s="270"/>
      <c r="M23" s="231" t="s">
        <v>108</v>
      </c>
      <c r="N23" s="241" t="s">
        <v>109</v>
      </c>
      <c r="O23" s="309" t="s">
        <v>118</v>
      </c>
      <c r="P23" s="310" t="s">
        <v>195</v>
      </c>
      <c r="R23" s="72">
        <f t="shared" si="0"/>
        <v>60</v>
      </c>
      <c r="S23" s="72"/>
    </row>
    <row r="24" spans="1:19" s="71" customFormat="1" ht="12.95" customHeight="1" x14ac:dyDescent="0.2">
      <c r="A24" s="279">
        <v>13</v>
      </c>
      <c r="B24" s="284">
        <v>524352</v>
      </c>
      <c r="C24" s="280" t="s">
        <v>71</v>
      </c>
      <c r="D24" s="281" t="s">
        <v>96</v>
      </c>
      <c r="E24" s="282">
        <v>5321</v>
      </c>
      <c r="F24" s="236"/>
      <c r="G24" s="237"/>
      <c r="H24" s="238"/>
      <c r="I24" s="240">
        <f t="shared" si="1"/>
        <v>0</v>
      </c>
      <c r="J24" s="277"/>
      <c r="K24" s="240">
        <f t="shared" si="2"/>
        <v>0</v>
      </c>
      <c r="L24" s="270"/>
      <c r="M24" s="231" t="s">
        <v>108</v>
      </c>
      <c r="N24" s="241" t="s">
        <v>109</v>
      </c>
      <c r="O24" s="309" t="s">
        <v>119</v>
      </c>
      <c r="P24" s="310" t="s">
        <v>196</v>
      </c>
      <c r="R24" s="72">
        <f t="shared" si="0"/>
        <v>85</v>
      </c>
      <c r="S24" s="72"/>
    </row>
    <row r="25" spans="1:19" s="71" customFormat="1" ht="12.95" customHeight="1" x14ac:dyDescent="0.2">
      <c r="A25" s="279">
        <v>15</v>
      </c>
      <c r="B25" s="284">
        <v>545111</v>
      </c>
      <c r="C25" s="280" t="s">
        <v>72</v>
      </c>
      <c r="D25" s="281" t="s">
        <v>97</v>
      </c>
      <c r="E25" s="282">
        <v>42</v>
      </c>
      <c r="F25" s="236"/>
      <c r="G25" s="237"/>
      <c r="H25" s="238"/>
      <c r="I25" s="240">
        <f t="shared" si="1"/>
        <v>0</v>
      </c>
      <c r="J25" s="277"/>
      <c r="K25" s="240">
        <f t="shared" si="2"/>
        <v>0</v>
      </c>
      <c r="L25" s="270"/>
      <c r="M25" s="231" t="s">
        <v>108</v>
      </c>
      <c r="N25" s="241" t="s">
        <v>109</v>
      </c>
      <c r="O25" s="309" t="s">
        <v>120</v>
      </c>
      <c r="P25" s="310" t="s">
        <v>197</v>
      </c>
      <c r="R25" s="72">
        <f t="shared" si="0"/>
        <v>53</v>
      </c>
      <c r="S25" s="72"/>
    </row>
    <row r="26" spans="1:19" s="71" customFormat="1" ht="12.95" customHeight="1" x14ac:dyDescent="0.2">
      <c r="A26" s="279">
        <v>16</v>
      </c>
      <c r="B26" s="284">
        <v>545112</v>
      </c>
      <c r="C26" s="280" t="s">
        <v>73</v>
      </c>
      <c r="D26" s="281" t="s">
        <v>97</v>
      </c>
      <c r="E26" s="282">
        <v>166</v>
      </c>
      <c r="F26" s="236"/>
      <c r="G26" s="237"/>
      <c r="H26" s="238"/>
      <c r="I26" s="240">
        <f t="shared" si="1"/>
        <v>0</v>
      </c>
      <c r="J26" s="277"/>
      <c r="K26" s="240">
        <f t="shared" si="2"/>
        <v>0</v>
      </c>
      <c r="L26" s="270"/>
      <c r="M26" s="231" t="s">
        <v>108</v>
      </c>
      <c r="N26" s="241" t="s">
        <v>109</v>
      </c>
      <c r="O26" s="309" t="s">
        <v>120</v>
      </c>
      <c r="P26" s="310" t="s">
        <v>198</v>
      </c>
      <c r="R26" s="72">
        <f t="shared" si="0"/>
        <v>50</v>
      </c>
      <c r="S26" s="72"/>
    </row>
    <row r="27" spans="1:19" s="71" customFormat="1" ht="12.95" customHeight="1" x14ac:dyDescent="0.2">
      <c r="A27" s="279">
        <v>17</v>
      </c>
      <c r="B27" s="284" t="s">
        <v>59</v>
      </c>
      <c r="C27" s="280" t="s">
        <v>74</v>
      </c>
      <c r="D27" s="281" t="s">
        <v>96</v>
      </c>
      <c r="E27" s="282">
        <v>5421</v>
      </c>
      <c r="F27" s="236"/>
      <c r="G27" s="237"/>
      <c r="H27" s="238"/>
      <c r="I27" s="240">
        <f t="shared" si="1"/>
        <v>0</v>
      </c>
      <c r="J27" s="277"/>
      <c r="K27" s="240">
        <f t="shared" si="2"/>
        <v>0</v>
      </c>
      <c r="L27" s="270"/>
      <c r="M27" s="231" t="s">
        <v>108</v>
      </c>
      <c r="N27" s="241" t="s">
        <v>109</v>
      </c>
      <c r="O27" s="309" t="s">
        <v>121</v>
      </c>
      <c r="P27" s="310" t="s">
        <v>199</v>
      </c>
      <c r="R27" s="72">
        <f t="shared" si="0"/>
        <v>33</v>
      </c>
      <c r="S27" s="72"/>
    </row>
    <row r="28" spans="1:19" s="71" customFormat="1" ht="12.95" customHeight="1" x14ac:dyDescent="0.2">
      <c r="A28" s="279">
        <v>18</v>
      </c>
      <c r="B28" s="284">
        <v>549510</v>
      </c>
      <c r="C28" s="280" t="s">
        <v>75</v>
      </c>
      <c r="D28" s="281" t="s">
        <v>97</v>
      </c>
      <c r="E28" s="282">
        <v>48</v>
      </c>
      <c r="F28" s="236"/>
      <c r="G28" s="237"/>
      <c r="H28" s="238"/>
      <c r="I28" s="240">
        <f t="shared" si="1"/>
        <v>0</v>
      </c>
      <c r="J28" s="277"/>
      <c r="K28" s="240">
        <f t="shared" si="2"/>
        <v>0</v>
      </c>
      <c r="L28" s="270"/>
      <c r="M28" s="231" t="s">
        <v>108</v>
      </c>
      <c r="N28" s="241" t="s">
        <v>109</v>
      </c>
      <c r="O28" s="309" t="s">
        <v>122</v>
      </c>
      <c r="P28" s="310" t="s">
        <v>200</v>
      </c>
      <c r="R28" s="72">
        <f t="shared" si="0"/>
        <v>34</v>
      </c>
      <c r="S28" s="72"/>
    </row>
    <row r="29" spans="1:19" s="71" customFormat="1" ht="12.95" customHeight="1" x14ac:dyDescent="0.2">
      <c r="A29" s="279">
        <v>19</v>
      </c>
      <c r="B29" s="284">
        <v>542121</v>
      </c>
      <c r="C29" s="280" t="s">
        <v>76</v>
      </c>
      <c r="D29" s="281" t="s">
        <v>96</v>
      </c>
      <c r="E29" s="282">
        <v>5321</v>
      </c>
      <c r="F29" s="236"/>
      <c r="G29" s="237"/>
      <c r="H29" s="238"/>
      <c r="I29" s="240">
        <f t="shared" si="1"/>
        <v>0</v>
      </c>
      <c r="J29" s="277"/>
      <c r="K29" s="240">
        <f t="shared" si="2"/>
        <v>0</v>
      </c>
      <c r="L29" s="270"/>
      <c r="M29" s="231" t="s">
        <v>108</v>
      </c>
      <c r="N29" s="241" t="s">
        <v>109</v>
      </c>
      <c r="O29" s="309" t="s">
        <v>123</v>
      </c>
      <c r="P29" s="310" t="s">
        <v>201</v>
      </c>
      <c r="R29" s="72">
        <f t="shared" si="0"/>
        <v>67</v>
      </c>
      <c r="S29" s="72"/>
    </row>
    <row r="30" spans="1:19" s="71" customFormat="1" ht="12.95" customHeight="1" x14ac:dyDescent="0.2">
      <c r="A30" s="279">
        <v>20</v>
      </c>
      <c r="B30" s="284">
        <v>545210</v>
      </c>
      <c r="C30" s="280" t="s">
        <v>77</v>
      </c>
      <c r="D30" s="281" t="s">
        <v>97</v>
      </c>
      <c r="E30" s="282">
        <v>2</v>
      </c>
      <c r="F30" s="236"/>
      <c r="G30" s="237"/>
      <c r="H30" s="238"/>
      <c r="I30" s="240">
        <f t="shared" si="1"/>
        <v>0</v>
      </c>
      <c r="J30" s="277"/>
      <c r="K30" s="240">
        <f t="shared" si="2"/>
        <v>0</v>
      </c>
      <c r="L30" s="270"/>
      <c r="M30" s="231" t="s">
        <v>108</v>
      </c>
      <c r="N30" s="241" t="s">
        <v>109</v>
      </c>
      <c r="O30" s="309" t="s">
        <v>124</v>
      </c>
      <c r="P30" s="310" t="s">
        <v>239</v>
      </c>
      <c r="R30" s="72">
        <f t="shared" si="0"/>
        <v>32</v>
      </c>
      <c r="S30" s="72"/>
    </row>
    <row r="31" spans="1:19" s="71" customFormat="1" ht="12.95" customHeight="1" x14ac:dyDescent="0.2">
      <c r="A31" s="279">
        <v>21</v>
      </c>
      <c r="B31" s="284" t="s">
        <v>246</v>
      </c>
      <c r="C31" s="280" t="s">
        <v>245</v>
      </c>
      <c r="D31" s="281" t="s">
        <v>96</v>
      </c>
      <c r="E31" s="282">
        <v>60</v>
      </c>
      <c r="F31" s="236"/>
      <c r="G31" s="237"/>
      <c r="H31" s="238"/>
      <c r="I31" s="240">
        <f t="shared" si="1"/>
        <v>0</v>
      </c>
      <c r="J31" s="277"/>
      <c r="K31" s="240">
        <f t="shared" si="2"/>
        <v>0</v>
      </c>
      <c r="L31" s="270"/>
      <c r="M31" s="231" t="s">
        <v>108</v>
      </c>
      <c r="N31" s="241" t="s">
        <v>109</v>
      </c>
      <c r="O31" s="309" t="s">
        <v>178</v>
      </c>
      <c r="P31" s="310" t="s">
        <v>247</v>
      </c>
      <c r="R31" s="72">
        <f t="shared" si="0"/>
        <v>112</v>
      </c>
      <c r="S31" s="72"/>
    </row>
    <row r="32" spans="1:19" s="71" customFormat="1" ht="12.95" customHeight="1" x14ac:dyDescent="0.2">
      <c r="A32" s="279">
        <v>22</v>
      </c>
      <c r="B32" s="284">
        <v>923111</v>
      </c>
      <c r="C32" s="280" t="s">
        <v>78</v>
      </c>
      <c r="D32" s="281" t="s">
        <v>97</v>
      </c>
      <c r="E32" s="282">
        <v>6</v>
      </c>
      <c r="F32" s="236"/>
      <c r="G32" s="237"/>
      <c r="H32" s="238"/>
      <c r="I32" s="240">
        <f t="shared" si="1"/>
        <v>0</v>
      </c>
      <c r="J32" s="277"/>
      <c r="K32" s="240">
        <f t="shared" si="2"/>
        <v>0</v>
      </c>
      <c r="L32" s="270"/>
      <c r="M32" s="231" t="s">
        <v>108</v>
      </c>
      <c r="N32" s="241" t="s">
        <v>109</v>
      </c>
      <c r="O32" s="309" t="s">
        <v>125</v>
      </c>
      <c r="P32" s="98"/>
      <c r="R32" s="72">
        <f t="shared" si="0"/>
        <v>13</v>
      </c>
      <c r="S32" s="72"/>
    </row>
    <row r="33" spans="1:20" s="71" customFormat="1" ht="12.95" customHeight="1" x14ac:dyDescent="0.2">
      <c r="A33" s="279">
        <v>23</v>
      </c>
      <c r="B33" s="284">
        <v>923121</v>
      </c>
      <c r="C33" s="280" t="s">
        <v>79</v>
      </c>
      <c r="D33" s="281" t="s">
        <v>97</v>
      </c>
      <c r="E33" s="282">
        <v>47</v>
      </c>
      <c r="F33" s="236"/>
      <c r="G33" s="237"/>
      <c r="H33" s="238"/>
      <c r="I33" s="240">
        <f t="shared" si="1"/>
        <v>0</v>
      </c>
      <c r="J33" s="277"/>
      <c r="K33" s="240">
        <f t="shared" si="2"/>
        <v>0</v>
      </c>
      <c r="L33" s="270"/>
      <c r="M33" s="231" t="s">
        <v>108</v>
      </c>
      <c r="N33" s="241" t="s">
        <v>109</v>
      </c>
      <c r="O33" s="309" t="s">
        <v>125</v>
      </c>
      <c r="P33" s="98"/>
      <c r="R33" s="72">
        <f t="shared" si="0"/>
        <v>14</v>
      </c>
      <c r="S33" s="72"/>
    </row>
    <row r="34" spans="1:20" s="71" customFormat="1" ht="12.95" customHeight="1" x14ac:dyDescent="0.2">
      <c r="A34" s="279">
        <v>24</v>
      </c>
      <c r="B34" s="284">
        <v>923471</v>
      </c>
      <c r="C34" s="280" t="s">
        <v>80</v>
      </c>
      <c r="D34" s="281" t="s">
        <v>97</v>
      </c>
      <c r="E34" s="282">
        <v>14</v>
      </c>
      <c r="F34" s="236"/>
      <c r="G34" s="237"/>
      <c r="H34" s="238"/>
      <c r="I34" s="240">
        <f t="shared" si="1"/>
        <v>0</v>
      </c>
      <c r="J34" s="277"/>
      <c r="K34" s="240">
        <f t="shared" si="2"/>
        <v>0</v>
      </c>
      <c r="L34" s="270"/>
      <c r="M34" s="231" t="s">
        <v>108</v>
      </c>
      <c r="N34" s="241" t="s">
        <v>109</v>
      </c>
      <c r="O34" s="309" t="s">
        <v>126</v>
      </c>
      <c r="P34" s="310" t="s">
        <v>202</v>
      </c>
      <c r="R34" s="72">
        <f t="shared" si="0"/>
        <v>10</v>
      </c>
      <c r="S34" s="72"/>
    </row>
    <row r="35" spans="1:20" s="71" customFormat="1" ht="12.95" customHeight="1" x14ac:dyDescent="0.2">
      <c r="A35" s="279">
        <v>25</v>
      </c>
      <c r="B35" s="284">
        <v>923341</v>
      </c>
      <c r="C35" s="280" t="s">
        <v>161</v>
      </c>
      <c r="D35" s="281" t="s">
        <v>97</v>
      </c>
      <c r="E35" s="282">
        <v>8</v>
      </c>
      <c r="F35" s="236"/>
      <c r="G35" s="237"/>
      <c r="H35" s="238"/>
      <c r="I35" s="240">
        <f t="shared" si="1"/>
        <v>0</v>
      </c>
      <c r="J35" s="277"/>
      <c r="K35" s="240">
        <f t="shared" si="2"/>
        <v>0</v>
      </c>
      <c r="L35" s="270"/>
      <c r="M35" s="231" t="s">
        <v>108</v>
      </c>
      <c r="N35" s="241" t="s">
        <v>109</v>
      </c>
      <c r="O35" s="309" t="s">
        <v>126</v>
      </c>
      <c r="P35" s="310" t="s">
        <v>203</v>
      </c>
      <c r="R35" s="72">
        <f t="shared" si="0"/>
        <v>22</v>
      </c>
      <c r="S35" s="72"/>
      <c r="T35" s="99"/>
    </row>
    <row r="36" spans="1:20" s="71" customFormat="1" ht="12.95" customHeight="1" x14ac:dyDescent="0.2">
      <c r="A36" s="279">
        <v>26</v>
      </c>
      <c r="B36" s="284">
        <v>923361</v>
      </c>
      <c r="C36" s="280" t="s">
        <v>162</v>
      </c>
      <c r="D36" s="281" t="s">
        <v>97</v>
      </c>
      <c r="E36" s="282">
        <v>2</v>
      </c>
      <c r="F36" s="236"/>
      <c r="G36" s="237"/>
      <c r="H36" s="238"/>
      <c r="I36" s="240">
        <f t="shared" si="1"/>
        <v>0</v>
      </c>
      <c r="J36" s="277"/>
      <c r="K36" s="240">
        <f t="shared" si="2"/>
        <v>0</v>
      </c>
      <c r="L36" s="270"/>
      <c r="M36" s="231" t="s">
        <v>108</v>
      </c>
      <c r="N36" s="241" t="s">
        <v>109</v>
      </c>
      <c r="O36" s="309" t="s">
        <v>126</v>
      </c>
      <c r="P36" s="310" t="s">
        <v>204</v>
      </c>
      <c r="R36" s="72">
        <f t="shared" si="0"/>
        <v>22</v>
      </c>
      <c r="S36" s="72"/>
    </row>
    <row r="37" spans="1:20" s="71" customFormat="1" ht="12.95" customHeight="1" x14ac:dyDescent="0.2">
      <c r="A37" s="279">
        <v>27</v>
      </c>
      <c r="B37" s="284">
        <v>923311</v>
      </c>
      <c r="C37" s="280" t="s">
        <v>163</v>
      </c>
      <c r="D37" s="281" t="s">
        <v>97</v>
      </c>
      <c r="E37" s="282">
        <v>2</v>
      </c>
      <c r="F37" s="236"/>
      <c r="G37" s="237"/>
      <c r="H37" s="238"/>
      <c r="I37" s="240">
        <f t="shared" si="1"/>
        <v>0</v>
      </c>
      <c r="J37" s="277"/>
      <c r="K37" s="240">
        <f t="shared" si="2"/>
        <v>0</v>
      </c>
      <c r="L37" s="270"/>
      <c r="M37" s="231" t="s">
        <v>108</v>
      </c>
      <c r="N37" s="241" t="s">
        <v>109</v>
      </c>
      <c r="O37" s="309" t="s">
        <v>126</v>
      </c>
      <c r="P37" s="306"/>
      <c r="R37" s="72">
        <f t="shared" si="0"/>
        <v>35</v>
      </c>
      <c r="S37" s="72"/>
    </row>
    <row r="38" spans="1:20" s="71" customFormat="1" ht="12.95" customHeight="1" x14ac:dyDescent="0.2">
      <c r="A38" s="279">
        <v>28</v>
      </c>
      <c r="B38" s="284">
        <v>923431</v>
      </c>
      <c r="C38" s="280" t="s">
        <v>164</v>
      </c>
      <c r="D38" s="281" t="s">
        <v>97</v>
      </c>
      <c r="E38" s="282">
        <v>4</v>
      </c>
      <c r="F38" s="236"/>
      <c r="G38" s="237"/>
      <c r="H38" s="238"/>
      <c r="I38" s="240">
        <f t="shared" si="1"/>
        <v>0</v>
      </c>
      <c r="J38" s="277"/>
      <c r="K38" s="240">
        <f t="shared" si="2"/>
        <v>0</v>
      </c>
      <c r="L38" s="270"/>
      <c r="M38" s="231" t="s">
        <v>108</v>
      </c>
      <c r="N38" s="241" t="s">
        <v>109</v>
      </c>
      <c r="O38" s="309" t="s">
        <v>126</v>
      </c>
      <c r="P38" s="307"/>
      <c r="R38" s="72">
        <f t="shared" si="0"/>
        <v>25</v>
      </c>
      <c r="S38" s="72"/>
    </row>
    <row r="39" spans="1:20" s="71" customFormat="1" ht="12.95" customHeight="1" x14ac:dyDescent="0.2">
      <c r="A39" s="279">
        <v>29</v>
      </c>
      <c r="B39" s="284">
        <v>923411</v>
      </c>
      <c r="C39" s="280" t="s">
        <v>165</v>
      </c>
      <c r="D39" s="281" t="s">
        <v>97</v>
      </c>
      <c r="E39" s="282">
        <v>4</v>
      </c>
      <c r="F39" s="236"/>
      <c r="G39" s="237"/>
      <c r="H39" s="238"/>
      <c r="I39" s="240">
        <f t="shared" si="1"/>
        <v>0</v>
      </c>
      <c r="J39" s="277"/>
      <c r="K39" s="240">
        <f t="shared" si="2"/>
        <v>0</v>
      </c>
      <c r="L39" s="270"/>
      <c r="M39" s="231" t="s">
        <v>108</v>
      </c>
      <c r="N39" s="241" t="s">
        <v>109</v>
      </c>
      <c r="O39" s="309" t="s">
        <v>126</v>
      </c>
      <c r="P39" s="307"/>
      <c r="R39" s="72">
        <f t="shared" si="0"/>
        <v>51</v>
      </c>
      <c r="S39" s="72"/>
    </row>
    <row r="40" spans="1:20" s="71" customFormat="1" ht="12.95" customHeight="1" x14ac:dyDescent="0.2">
      <c r="A40" s="279">
        <v>30</v>
      </c>
      <c r="B40" s="284">
        <v>923451</v>
      </c>
      <c r="C40" s="280" t="s">
        <v>166</v>
      </c>
      <c r="D40" s="281" t="s">
        <v>97</v>
      </c>
      <c r="E40" s="282">
        <v>1</v>
      </c>
      <c r="F40" s="236"/>
      <c r="G40" s="237"/>
      <c r="H40" s="238"/>
      <c r="I40" s="240">
        <f t="shared" si="1"/>
        <v>0</v>
      </c>
      <c r="J40" s="277"/>
      <c r="K40" s="240">
        <f t="shared" si="2"/>
        <v>0</v>
      </c>
      <c r="L40" s="270"/>
      <c r="M40" s="231" t="s">
        <v>108</v>
      </c>
      <c r="N40" s="241" t="s">
        <v>109</v>
      </c>
      <c r="O40" s="309" t="s">
        <v>126</v>
      </c>
      <c r="P40" s="98"/>
      <c r="R40" s="72">
        <f t="shared" si="0"/>
        <v>28</v>
      </c>
      <c r="S40" s="72"/>
    </row>
    <row r="41" spans="1:20" s="71" customFormat="1" ht="12.95" customHeight="1" x14ac:dyDescent="0.2">
      <c r="A41" s="279">
        <v>31</v>
      </c>
      <c r="B41" s="284">
        <v>923821</v>
      </c>
      <c r="C41" s="280" t="s">
        <v>81</v>
      </c>
      <c r="D41" s="281" t="s">
        <v>97</v>
      </c>
      <c r="E41" s="282">
        <v>25</v>
      </c>
      <c r="F41" s="236"/>
      <c r="G41" s="237"/>
      <c r="H41" s="238"/>
      <c r="I41" s="240">
        <f t="shared" si="1"/>
        <v>0</v>
      </c>
      <c r="J41" s="277"/>
      <c r="K41" s="240">
        <f t="shared" si="2"/>
        <v>0</v>
      </c>
      <c r="L41" s="270"/>
      <c r="M41" s="231" t="s">
        <v>108</v>
      </c>
      <c r="N41" s="241" t="s">
        <v>109</v>
      </c>
      <c r="O41" s="309" t="s">
        <v>127</v>
      </c>
      <c r="P41" s="307" t="s">
        <v>205</v>
      </c>
      <c r="R41" s="72">
        <f t="shared" si="0"/>
        <v>24</v>
      </c>
      <c r="S41" s="72"/>
    </row>
    <row r="42" spans="1:20" s="71" customFormat="1" ht="12.95" customHeight="1" x14ac:dyDescent="0.2">
      <c r="A42" s="279">
        <v>32</v>
      </c>
      <c r="B42" s="284">
        <v>923941</v>
      </c>
      <c r="C42" s="280" t="s">
        <v>82</v>
      </c>
      <c r="D42" s="281" t="s">
        <v>97</v>
      </c>
      <c r="E42" s="282">
        <v>64</v>
      </c>
      <c r="F42" s="236"/>
      <c r="G42" s="237"/>
      <c r="H42" s="238"/>
      <c r="I42" s="240">
        <f t="shared" si="1"/>
        <v>0</v>
      </c>
      <c r="J42" s="277"/>
      <c r="K42" s="240">
        <f t="shared" si="2"/>
        <v>0</v>
      </c>
      <c r="L42" s="270"/>
      <c r="M42" s="231" t="s">
        <v>108</v>
      </c>
      <c r="N42" s="241" t="s">
        <v>109</v>
      </c>
      <c r="O42" s="309" t="s">
        <v>128</v>
      </c>
      <c r="P42" s="98"/>
      <c r="R42" s="72">
        <f t="shared" si="0"/>
        <v>57</v>
      </c>
      <c r="S42" s="72"/>
    </row>
    <row r="43" spans="1:20" s="71" customFormat="1" ht="12.95" customHeight="1" x14ac:dyDescent="0.2">
      <c r="A43" s="279">
        <v>33</v>
      </c>
      <c r="B43" s="284">
        <v>965113</v>
      </c>
      <c r="C43" s="280" t="s">
        <v>83</v>
      </c>
      <c r="D43" s="281" t="s">
        <v>96</v>
      </c>
      <c r="E43" s="282">
        <v>3543</v>
      </c>
      <c r="F43" s="236"/>
      <c r="G43" s="237"/>
      <c r="H43" s="238"/>
      <c r="I43" s="240">
        <f t="shared" si="1"/>
        <v>0</v>
      </c>
      <c r="J43" s="277"/>
      <c r="K43" s="240">
        <f t="shared" si="2"/>
        <v>0</v>
      </c>
      <c r="L43" s="270"/>
      <c r="M43" s="231" t="s">
        <v>108</v>
      </c>
      <c r="N43" s="241" t="s">
        <v>109</v>
      </c>
      <c r="O43" s="309" t="s">
        <v>129</v>
      </c>
      <c r="P43" s="307"/>
      <c r="R43" s="72"/>
      <c r="S43" s="72"/>
    </row>
    <row r="44" spans="1:20" s="71" customFormat="1" ht="12.95" customHeight="1" x14ac:dyDescent="0.2">
      <c r="A44" s="279">
        <v>34</v>
      </c>
      <c r="B44" s="284">
        <v>965123</v>
      </c>
      <c r="C44" s="280" t="s">
        <v>136</v>
      </c>
      <c r="D44" s="281" t="s">
        <v>96</v>
      </c>
      <c r="E44" s="282">
        <v>1778</v>
      </c>
      <c r="F44" s="236"/>
      <c r="G44" s="237"/>
      <c r="H44" s="238"/>
      <c r="I44" s="240">
        <f t="shared" si="1"/>
        <v>0</v>
      </c>
      <c r="J44" s="277"/>
      <c r="K44" s="240">
        <f t="shared" si="2"/>
        <v>0</v>
      </c>
      <c r="L44" s="270"/>
      <c r="M44" s="231" t="s">
        <v>108</v>
      </c>
      <c r="N44" s="241" t="s">
        <v>109</v>
      </c>
      <c r="O44" s="309" t="s">
        <v>129</v>
      </c>
      <c r="P44" s="98"/>
      <c r="R44" s="72"/>
      <c r="S44" s="72"/>
    </row>
    <row r="45" spans="1:20" s="71" customFormat="1" ht="12.95" customHeight="1" x14ac:dyDescent="0.2">
      <c r="A45" s="279">
        <v>35</v>
      </c>
      <c r="B45" s="284">
        <v>965126</v>
      </c>
      <c r="C45" s="280" t="s">
        <v>137</v>
      </c>
      <c r="D45" s="281" t="s">
        <v>98</v>
      </c>
      <c r="E45" s="282">
        <v>11663.68</v>
      </c>
      <c r="F45" s="236"/>
      <c r="G45" s="237"/>
      <c r="H45" s="238"/>
      <c r="I45" s="240">
        <f t="shared" si="1"/>
        <v>0</v>
      </c>
      <c r="J45" s="277"/>
      <c r="K45" s="240">
        <f t="shared" si="2"/>
        <v>0</v>
      </c>
      <c r="L45" s="270"/>
      <c r="M45" s="231" t="s">
        <v>108</v>
      </c>
      <c r="N45" s="241" t="s">
        <v>109</v>
      </c>
      <c r="O45" s="309" t="s">
        <v>130</v>
      </c>
      <c r="P45" s="310" t="s">
        <v>206</v>
      </c>
      <c r="R45" s="72"/>
      <c r="S45" s="72"/>
    </row>
    <row r="46" spans="1:20" s="71" customFormat="1" ht="12.95" customHeight="1" x14ac:dyDescent="0.2">
      <c r="A46" s="279">
        <v>36</v>
      </c>
      <c r="B46" s="284">
        <v>965116</v>
      </c>
      <c r="C46" s="280" t="s">
        <v>84</v>
      </c>
      <c r="D46" s="281" t="s">
        <v>98</v>
      </c>
      <c r="E46" s="282">
        <v>39511.536</v>
      </c>
      <c r="F46" s="236"/>
      <c r="G46" s="237"/>
      <c r="H46" s="238"/>
      <c r="I46" s="240">
        <f t="shared" si="1"/>
        <v>0</v>
      </c>
      <c r="J46" s="277"/>
      <c r="K46" s="240">
        <f t="shared" si="2"/>
        <v>0</v>
      </c>
      <c r="L46" s="270"/>
      <c r="M46" s="231" t="s">
        <v>108</v>
      </c>
      <c r="N46" s="241" t="s">
        <v>109</v>
      </c>
      <c r="O46" s="309" t="s">
        <v>130</v>
      </c>
      <c r="P46" s="310" t="s">
        <v>207</v>
      </c>
      <c r="R46" s="72"/>
      <c r="S46" s="72"/>
    </row>
    <row r="47" spans="1:20" s="71" customFormat="1" ht="12.95" customHeight="1" x14ac:dyDescent="0.2">
      <c r="A47" s="279">
        <v>37</v>
      </c>
      <c r="B47" s="284">
        <v>965821</v>
      </c>
      <c r="C47" s="280" t="s">
        <v>85</v>
      </c>
      <c r="D47" s="281" t="s">
        <v>97</v>
      </c>
      <c r="E47" s="282">
        <v>53</v>
      </c>
      <c r="F47" s="236"/>
      <c r="G47" s="237"/>
      <c r="H47" s="238"/>
      <c r="I47" s="240">
        <f t="shared" si="1"/>
        <v>0</v>
      </c>
      <c r="J47" s="277"/>
      <c r="K47" s="240">
        <f t="shared" si="2"/>
        <v>0</v>
      </c>
      <c r="L47" s="270"/>
      <c r="M47" s="231" t="s">
        <v>108</v>
      </c>
      <c r="N47" s="241" t="s">
        <v>109</v>
      </c>
      <c r="O47" s="309" t="s">
        <v>131</v>
      </c>
      <c r="P47" s="98"/>
      <c r="R47" s="72"/>
      <c r="S47" s="72"/>
    </row>
    <row r="48" spans="1:20" s="71" customFormat="1" ht="12.95" customHeight="1" x14ac:dyDescent="0.2">
      <c r="A48" s="279">
        <v>38</v>
      </c>
      <c r="B48" s="284">
        <v>965822</v>
      </c>
      <c r="C48" s="280" t="s">
        <v>86</v>
      </c>
      <c r="D48" s="281" t="s">
        <v>98</v>
      </c>
      <c r="E48" s="282">
        <v>244.02500000000001</v>
      </c>
      <c r="F48" s="236"/>
      <c r="G48" s="237"/>
      <c r="H48" s="238"/>
      <c r="I48" s="240">
        <f t="shared" si="1"/>
        <v>0</v>
      </c>
      <c r="J48" s="277"/>
      <c r="K48" s="240">
        <f t="shared" si="2"/>
        <v>0</v>
      </c>
      <c r="L48" s="270"/>
      <c r="M48" s="231" t="s">
        <v>108</v>
      </c>
      <c r="N48" s="241" t="s">
        <v>109</v>
      </c>
      <c r="O48" s="309" t="s">
        <v>130</v>
      </c>
      <c r="P48" s="310" t="s">
        <v>208</v>
      </c>
      <c r="R48" s="72"/>
      <c r="S48" s="72"/>
    </row>
    <row r="49" spans="1:19" s="71" customFormat="1" ht="12.95" customHeight="1" x14ac:dyDescent="0.2">
      <c r="A49" s="279">
        <v>39</v>
      </c>
      <c r="B49" s="284">
        <v>965841</v>
      </c>
      <c r="C49" s="280" t="s">
        <v>87</v>
      </c>
      <c r="D49" s="281" t="s">
        <v>97</v>
      </c>
      <c r="E49" s="282">
        <v>32</v>
      </c>
      <c r="F49" s="236"/>
      <c r="G49" s="237"/>
      <c r="H49" s="238"/>
      <c r="I49" s="240">
        <f t="shared" si="1"/>
        <v>0</v>
      </c>
      <c r="J49" s="277"/>
      <c r="K49" s="240">
        <f t="shared" si="2"/>
        <v>0</v>
      </c>
      <c r="L49" s="270"/>
      <c r="M49" s="231" t="s">
        <v>108</v>
      </c>
      <c r="N49" s="241" t="s">
        <v>109</v>
      </c>
      <c r="O49" s="309" t="s">
        <v>131</v>
      </c>
      <c r="P49" s="98"/>
      <c r="R49" s="72"/>
      <c r="S49" s="72"/>
    </row>
    <row r="50" spans="1:19" s="71" customFormat="1" ht="12.95" customHeight="1" x14ac:dyDescent="0.2">
      <c r="A50" s="279">
        <v>40</v>
      </c>
      <c r="B50" s="284">
        <v>965842</v>
      </c>
      <c r="C50" s="280" t="s">
        <v>88</v>
      </c>
      <c r="D50" s="281" t="s">
        <v>98</v>
      </c>
      <c r="E50" s="282">
        <v>40</v>
      </c>
      <c r="F50" s="236"/>
      <c r="G50" s="237"/>
      <c r="H50" s="238"/>
      <c r="I50" s="240">
        <f t="shared" si="1"/>
        <v>0</v>
      </c>
      <c r="J50" s="277"/>
      <c r="K50" s="240">
        <f t="shared" si="2"/>
        <v>0</v>
      </c>
      <c r="L50" s="270"/>
      <c r="M50" s="231" t="s">
        <v>108</v>
      </c>
      <c r="N50" s="241" t="s">
        <v>109</v>
      </c>
      <c r="O50" s="309" t="s">
        <v>130</v>
      </c>
      <c r="P50" s="310" t="s">
        <v>209</v>
      </c>
      <c r="R50" s="72"/>
      <c r="S50" s="72"/>
    </row>
    <row r="51" spans="1:19" s="71" customFormat="1" ht="12.95" customHeight="1" x14ac:dyDescent="0.2">
      <c r="A51" s="279">
        <v>41</v>
      </c>
      <c r="B51" s="284">
        <v>965851</v>
      </c>
      <c r="C51" s="280" t="s">
        <v>89</v>
      </c>
      <c r="D51" s="281" t="s">
        <v>97</v>
      </c>
      <c r="E51" s="282">
        <v>64</v>
      </c>
      <c r="F51" s="236"/>
      <c r="G51" s="237"/>
      <c r="H51" s="238"/>
      <c r="I51" s="240">
        <f t="shared" si="1"/>
        <v>0</v>
      </c>
      <c r="J51" s="277"/>
      <c r="K51" s="240">
        <f t="shared" si="2"/>
        <v>0</v>
      </c>
      <c r="L51" s="270"/>
      <c r="M51" s="231" t="s">
        <v>108</v>
      </c>
      <c r="N51" s="241" t="s">
        <v>109</v>
      </c>
      <c r="O51" s="309" t="s">
        <v>132</v>
      </c>
      <c r="P51" s="98"/>
      <c r="R51" s="72"/>
      <c r="S51" s="72"/>
    </row>
    <row r="52" spans="1:19" s="71" customFormat="1" ht="12.95" customHeight="1" x14ac:dyDescent="0.2">
      <c r="A52" s="279">
        <v>42</v>
      </c>
      <c r="B52" s="284">
        <v>965852</v>
      </c>
      <c r="C52" s="280" t="s">
        <v>90</v>
      </c>
      <c r="D52" s="281" t="s">
        <v>98</v>
      </c>
      <c r="E52" s="282">
        <v>108.8</v>
      </c>
      <c r="F52" s="236"/>
      <c r="G52" s="237"/>
      <c r="H52" s="238"/>
      <c r="I52" s="240">
        <f t="shared" si="1"/>
        <v>0</v>
      </c>
      <c r="J52" s="277"/>
      <c r="K52" s="240">
        <f t="shared" si="2"/>
        <v>0</v>
      </c>
      <c r="L52" s="270"/>
      <c r="M52" s="231" t="s">
        <v>108</v>
      </c>
      <c r="N52" s="241" t="s">
        <v>109</v>
      </c>
      <c r="O52" s="309" t="s">
        <v>130</v>
      </c>
      <c r="P52" s="310" t="s">
        <v>210</v>
      </c>
      <c r="R52" s="72"/>
      <c r="S52" s="72"/>
    </row>
    <row r="53" spans="1:19" s="71" customFormat="1" ht="12.95" customHeight="1" x14ac:dyDescent="0.2">
      <c r="A53" s="279">
        <v>43</v>
      </c>
      <c r="B53" s="284">
        <v>965521</v>
      </c>
      <c r="C53" s="280" t="s">
        <v>167</v>
      </c>
      <c r="D53" s="281" t="s">
        <v>96</v>
      </c>
      <c r="E53" s="282">
        <v>83</v>
      </c>
      <c r="F53" s="236"/>
      <c r="G53" s="237"/>
      <c r="H53" s="238"/>
      <c r="I53" s="240">
        <f t="shared" si="1"/>
        <v>0</v>
      </c>
      <c r="J53" s="277"/>
      <c r="K53" s="240">
        <f t="shared" si="2"/>
        <v>0</v>
      </c>
      <c r="L53" s="270"/>
      <c r="M53" s="231" t="s">
        <v>108</v>
      </c>
      <c r="N53" s="241" t="s">
        <v>109</v>
      </c>
      <c r="O53" s="309" t="s">
        <v>179</v>
      </c>
      <c r="P53" s="310" t="s">
        <v>211</v>
      </c>
      <c r="R53" s="72"/>
      <c r="S53" s="72"/>
    </row>
    <row r="54" spans="1:19" s="71" customFormat="1" ht="12.95" customHeight="1" x14ac:dyDescent="0.2">
      <c r="A54" s="279">
        <v>101</v>
      </c>
      <c r="B54" s="284" t="s">
        <v>241</v>
      </c>
      <c r="C54" s="280" t="s">
        <v>242</v>
      </c>
      <c r="D54" s="281" t="s">
        <v>96</v>
      </c>
      <c r="E54" s="282">
        <v>77</v>
      </c>
      <c r="F54" s="236"/>
      <c r="G54" s="237"/>
      <c r="H54" s="238"/>
      <c r="I54" s="240">
        <f t="shared" si="1"/>
        <v>0</v>
      </c>
      <c r="J54" s="313"/>
      <c r="K54" s="312">
        <f t="shared" si="2"/>
        <v>0</v>
      </c>
      <c r="L54" s="270"/>
      <c r="M54" s="231" t="s">
        <v>108</v>
      </c>
      <c r="N54" s="241" t="s">
        <v>109</v>
      </c>
      <c r="O54" s="309" t="s">
        <v>243</v>
      </c>
      <c r="P54" s="310" t="s">
        <v>244</v>
      </c>
      <c r="R54" s="72"/>
      <c r="S54" s="72"/>
    </row>
    <row r="55" spans="1:19" s="71" customFormat="1" ht="12.95" customHeight="1" x14ac:dyDescent="0.25">
      <c r="A55" s="279"/>
      <c r="B55" s="281"/>
      <c r="C55" s="296" t="s">
        <v>112</v>
      </c>
      <c r="D55" s="280"/>
      <c r="E55" s="283"/>
      <c r="F55" s="236"/>
      <c r="G55" s="237"/>
      <c r="H55" s="238"/>
      <c r="I55" s="297">
        <f>SUM(I10:I54)</f>
        <v>0</v>
      </c>
      <c r="J55" s="278"/>
      <c r="K55" s="297">
        <f>SUM(K10:K54)</f>
        <v>0</v>
      </c>
      <c r="L55" s="270"/>
      <c r="M55" s="231"/>
      <c r="N55" s="232"/>
      <c r="O55" s="285"/>
      <c r="P55" s="98"/>
      <c r="R55" s="72">
        <f t="shared" si="0"/>
        <v>16</v>
      </c>
      <c r="S55" s="72"/>
    </row>
    <row r="56" spans="1:19" s="71" customFormat="1" ht="12.95" customHeight="1" x14ac:dyDescent="0.25">
      <c r="A56" s="286">
        <v>200</v>
      </c>
      <c r="B56" s="287">
        <v>200</v>
      </c>
      <c r="C56" s="288" t="s">
        <v>111</v>
      </c>
      <c r="D56" s="289"/>
      <c r="E56" s="290"/>
      <c r="F56" s="291"/>
      <c r="G56" s="292"/>
      <c r="H56" s="293"/>
      <c r="I56" s="240"/>
      <c r="J56" s="294"/>
      <c r="K56" s="295"/>
      <c r="L56" s="270"/>
      <c r="M56" s="231"/>
      <c r="N56" s="232"/>
      <c r="O56" s="285"/>
      <c r="P56" s="98"/>
      <c r="R56" s="72"/>
      <c r="S56" s="72"/>
    </row>
    <row r="57" spans="1:19" s="71" customFormat="1" ht="12.95" customHeight="1" x14ac:dyDescent="0.2">
      <c r="A57" s="279">
        <v>44</v>
      </c>
      <c r="B57" s="284">
        <v>3100</v>
      </c>
      <c r="C57" s="280" t="s">
        <v>99</v>
      </c>
      <c r="D57" s="281" t="s">
        <v>91</v>
      </c>
      <c r="E57" s="282">
        <v>1</v>
      </c>
      <c r="F57" s="236"/>
      <c r="G57" s="237"/>
      <c r="H57" s="238"/>
      <c r="I57" s="240">
        <f t="shared" si="1"/>
        <v>0</v>
      </c>
      <c r="J57" s="277"/>
      <c r="K57" s="240">
        <f t="shared" si="2"/>
        <v>0</v>
      </c>
      <c r="L57" s="270"/>
      <c r="M57" s="231" t="s">
        <v>108</v>
      </c>
      <c r="N57" s="241" t="s">
        <v>109</v>
      </c>
      <c r="O57" s="309" t="s">
        <v>42</v>
      </c>
      <c r="P57" s="98"/>
      <c r="R57" s="72">
        <f t="shared" si="0"/>
        <v>45</v>
      </c>
      <c r="S57" s="72"/>
    </row>
    <row r="58" spans="1:19" s="71" customFormat="1" ht="12.95" customHeight="1" x14ac:dyDescent="0.2">
      <c r="A58" s="279">
        <v>45</v>
      </c>
      <c r="B58" s="284" t="s">
        <v>100</v>
      </c>
      <c r="C58" s="280" t="s">
        <v>101</v>
      </c>
      <c r="D58" s="281" t="s">
        <v>102</v>
      </c>
      <c r="E58" s="282">
        <v>1</v>
      </c>
      <c r="F58" s="236"/>
      <c r="G58" s="237"/>
      <c r="H58" s="238"/>
      <c r="I58" s="240">
        <f t="shared" si="1"/>
        <v>0</v>
      </c>
      <c r="J58" s="277"/>
      <c r="K58" s="240">
        <f t="shared" si="2"/>
        <v>0</v>
      </c>
      <c r="L58" s="270"/>
      <c r="M58" s="231" t="s">
        <v>108</v>
      </c>
      <c r="N58" s="241" t="s">
        <v>109</v>
      </c>
      <c r="O58" s="309" t="s">
        <v>42</v>
      </c>
      <c r="P58" s="98"/>
      <c r="R58" s="72">
        <f t="shared" si="0"/>
        <v>26</v>
      </c>
      <c r="S58" s="72"/>
    </row>
    <row r="59" spans="1:19" s="71" customFormat="1" ht="12.95" customHeight="1" x14ac:dyDescent="0.2">
      <c r="A59" s="279">
        <v>46</v>
      </c>
      <c r="B59" s="284">
        <v>15111</v>
      </c>
      <c r="C59" s="280" t="s">
        <v>103</v>
      </c>
      <c r="D59" s="281" t="s">
        <v>93</v>
      </c>
      <c r="E59" s="282">
        <v>5397.1715000000004</v>
      </c>
      <c r="F59" s="236"/>
      <c r="G59" s="237"/>
      <c r="H59" s="238"/>
      <c r="I59" s="240">
        <f t="shared" si="1"/>
        <v>0</v>
      </c>
      <c r="J59" s="277"/>
      <c r="K59" s="240">
        <f t="shared" si="2"/>
        <v>0</v>
      </c>
      <c r="L59" s="270"/>
      <c r="M59" s="231" t="s">
        <v>108</v>
      </c>
      <c r="N59" s="241" t="s">
        <v>109</v>
      </c>
      <c r="O59" s="309" t="s">
        <v>114</v>
      </c>
      <c r="P59" s="310" t="s">
        <v>232</v>
      </c>
      <c r="R59" s="72">
        <f t="shared" si="0"/>
        <v>108</v>
      </c>
      <c r="S59" s="72"/>
    </row>
    <row r="60" spans="1:19" s="71" customFormat="1" ht="12.95" customHeight="1" x14ac:dyDescent="0.2">
      <c r="A60" s="279">
        <v>47</v>
      </c>
      <c r="B60" s="284">
        <v>15140</v>
      </c>
      <c r="C60" s="280" t="s">
        <v>66</v>
      </c>
      <c r="D60" s="281" t="s">
        <v>93</v>
      </c>
      <c r="E60" s="282">
        <v>0.2</v>
      </c>
      <c r="F60" s="236"/>
      <c r="G60" s="237"/>
      <c r="H60" s="238"/>
      <c r="I60" s="240">
        <f t="shared" si="1"/>
        <v>0</v>
      </c>
      <c r="J60" s="277"/>
      <c r="K60" s="240">
        <f t="shared" si="2"/>
        <v>0</v>
      </c>
      <c r="L60" s="270"/>
      <c r="M60" s="231" t="s">
        <v>108</v>
      </c>
      <c r="N60" s="241" t="s">
        <v>109</v>
      </c>
      <c r="O60" s="309" t="s">
        <v>114</v>
      </c>
      <c r="P60" s="310" t="s">
        <v>212</v>
      </c>
      <c r="R60" s="72">
        <f t="shared" si="0"/>
        <v>93</v>
      </c>
      <c r="S60" s="72"/>
    </row>
    <row r="61" spans="1:19" s="71" customFormat="1" ht="12.95" customHeight="1" x14ac:dyDescent="0.2">
      <c r="A61" s="279">
        <v>48</v>
      </c>
      <c r="B61" s="284">
        <v>132738</v>
      </c>
      <c r="C61" s="280" t="s">
        <v>138</v>
      </c>
      <c r="D61" s="281" t="s">
        <v>95</v>
      </c>
      <c r="E61" s="282">
        <v>234</v>
      </c>
      <c r="F61" s="236"/>
      <c r="G61" s="237"/>
      <c r="H61" s="238"/>
      <c r="I61" s="240">
        <f t="shared" si="1"/>
        <v>0</v>
      </c>
      <c r="J61" s="277"/>
      <c r="K61" s="240">
        <f t="shared" si="2"/>
        <v>0</v>
      </c>
      <c r="L61" s="270"/>
      <c r="M61" s="231" t="s">
        <v>108</v>
      </c>
      <c r="N61" s="241" t="s">
        <v>109</v>
      </c>
      <c r="O61" s="309" t="s">
        <v>148</v>
      </c>
      <c r="P61" s="310" t="s">
        <v>233</v>
      </c>
      <c r="R61" s="72">
        <f t="shared" si="0"/>
        <v>70</v>
      </c>
      <c r="S61" s="72"/>
    </row>
    <row r="62" spans="1:19" s="71" customFormat="1" ht="12.95" customHeight="1" x14ac:dyDescent="0.2">
      <c r="A62" s="279">
        <v>49</v>
      </c>
      <c r="B62" s="284">
        <v>132739</v>
      </c>
      <c r="C62" s="280" t="s">
        <v>139</v>
      </c>
      <c r="D62" s="281" t="s">
        <v>95</v>
      </c>
      <c r="E62" s="282">
        <v>2340</v>
      </c>
      <c r="F62" s="236"/>
      <c r="G62" s="237"/>
      <c r="H62" s="238"/>
      <c r="I62" s="240">
        <f t="shared" si="1"/>
        <v>0</v>
      </c>
      <c r="J62" s="277"/>
      <c r="K62" s="240">
        <f t="shared" si="2"/>
        <v>0</v>
      </c>
      <c r="L62" s="270"/>
      <c r="M62" s="231" t="s">
        <v>108</v>
      </c>
      <c r="N62" s="241" t="s">
        <v>109</v>
      </c>
      <c r="O62" s="309" t="s">
        <v>149</v>
      </c>
      <c r="P62" s="310" t="s">
        <v>234</v>
      </c>
      <c r="R62" s="72">
        <f t="shared" si="0"/>
        <v>79</v>
      </c>
      <c r="S62" s="72"/>
    </row>
    <row r="63" spans="1:19" s="71" customFormat="1" ht="12.95" customHeight="1" x14ac:dyDescent="0.2">
      <c r="A63" s="279">
        <v>50</v>
      </c>
      <c r="B63" s="284">
        <v>12933</v>
      </c>
      <c r="C63" s="280" t="s">
        <v>104</v>
      </c>
      <c r="D63" s="281" t="s">
        <v>95</v>
      </c>
      <c r="E63" s="282">
        <v>2525.39</v>
      </c>
      <c r="F63" s="236"/>
      <c r="G63" s="237"/>
      <c r="H63" s="238"/>
      <c r="I63" s="240">
        <f t="shared" si="1"/>
        <v>0</v>
      </c>
      <c r="J63" s="277"/>
      <c r="K63" s="240">
        <f t="shared" si="2"/>
        <v>0</v>
      </c>
      <c r="L63" s="270"/>
      <c r="M63" s="231" t="s">
        <v>108</v>
      </c>
      <c r="N63" s="241" t="s">
        <v>109</v>
      </c>
      <c r="O63" s="309" t="s">
        <v>133</v>
      </c>
      <c r="P63" s="310" t="s">
        <v>213</v>
      </c>
      <c r="R63" s="72">
        <f t="shared" si="0"/>
        <v>56</v>
      </c>
      <c r="S63" s="72"/>
    </row>
    <row r="64" spans="1:19" s="71" customFormat="1" ht="12.95" customHeight="1" x14ac:dyDescent="0.2">
      <c r="A64" s="279">
        <v>51</v>
      </c>
      <c r="B64" s="284">
        <v>125738</v>
      </c>
      <c r="C64" s="280" t="s">
        <v>68</v>
      </c>
      <c r="D64" s="281" t="s">
        <v>95</v>
      </c>
      <c r="E64" s="282">
        <v>2525.39</v>
      </c>
      <c r="F64" s="236"/>
      <c r="G64" s="237"/>
      <c r="H64" s="238"/>
      <c r="I64" s="240">
        <f t="shared" si="1"/>
        <v>0</v>
      </c>
      <c r="J64" s="277"/>
      <c r="K64" s="240">
        <f t="shared" si="2"/>
        <v>0</v>
      </c>
      <c r="L64" s="270"/>
      <c r="M64" s="231" t="s">
        <v>108</v>
      </c>
      <c r="N64" s="241" t="s">
        <v>109</v>
      </c>
      <c r="O64" s="309" t="s">
        <v>116</v>
      </c>
      <c r="P64" s="310" t="s">
        <v>214</v>
      </c>
      <c r="R64" s="72"/>
      <c r="S64" s="72"/>
    </row>
    <row r="65" spans="1:19" s="71" customFormat="1" ht="12.95" customHeight="1" x14ac:dyDescent="0.2">
      <c r="A65" s="279">
        <v>52</v>
      </c>
      <c r="B65" s="284">
        <v>125739</v>
      </c>
      <c r="C65" s="280" t="s">
        <v>69</v>
      </c>
      <c r="D65" s="281" t="s">
        <v>95</v>
      </c>
      <c r="E65" s="282">
        <v>25253.9</v>
      </c>
      <c r="F65" s="236"/>
      <c r="G65" s="237"/>
      <c r="H65" s="238"/>
      <c r="I65" s="240">
        <f t="shared" si="1"/>
        <v>0</v>
      </c>
      <c r="J65" s="277"/>
      <c r="K65" s="240">
        <f t="shared" si="2"/>
        <v>0</v>
      </c>
      <c r="L65" s="270"/>
      <c r="M65" s="231" t="s">
        <v>108</v>
      </c>
      <c r="N65" s="241" t="s">
        <v>109</v>
      </c>
      <c r="O65" s="309" t="s">
        <v>117</v>
      </c>
      <c r="P65" s="310" t="s">
        <v>215</v>
      </c>
      <c r="R65" s="72"/>
      <c r="S65" s="72"/>
    </row>
    <row r="66" spans="1:19" s="71" customFormat="1" ht="12.95" customHeight="1" x14ac:dyDescent="0.2">
      <c r="A66" s="279">
        <v>53</v>
      </c>
      <c r="B66" s="284">
        <v>11120</v>
      </c>
      <c r="C66" s="280" t="s">
        <v>105</v>
      </c>
      <c r="D66" s="281" t="s">
        <v>106</v>
      </c>
      <c r="E66" s="282">
        <v>13930.72</v>
      </c>
      <c r="F66" s="236"/>
      <c r="G66" s="237"/>
      <c r="H66" s="238"/>
      <c r="I66" s="240">
        <f t="shared" si="1"/>
        <v>0</v>
      </c>
      <c r="J66" s="277"/>
      <c r="K66" s="240">
        <f t="shared" si="2"/>
        <v>0</v>
      </c>
      <c r="L66" s="270"/>
      <c r="M66" s="231" t="s">
        <v>108</v>
      </c>
      <c r="N66" s="241" t="s">
        <v>109</v>
      </c>
      <c r="O66" s="309" t="s">
        <v>150</v>
      </c>
      <c r="P66" s="307"/>
      <c r="R66" s="72"/>
      <c r="S66" s="72"/>
    </row>
    <row r="67" spans="1:19" s="71" customFormat="1" ht="12.95" customHeight="1" x14ac:dyDescent="0.2">
      <c r="A67" s="279">
        <v>54</v>
      </c>
      <c r="B67" s="284">
        <v>11211</v>
      </c>
      <c r="C67" s="280" t="s">
        <v>107</v>
      </c>
      <c r="D67" s="281" t="s">
        <v>97</v>
      </c>
      <c r="E67" s="282">
        <v>139</v>
      </c>
      <c r="F67" s="236"/>
      <c r="G67" s="237"/>
      <c r="H67" s="238"/>
      <c r="I67" s="240">
        <f t="shared" si="1"/>
        <v>0</v>
      </c>
      <c r="J67" s="277"/>
      <c r="K67" s="240">
        <f t="shared" si="2"/>
        <v>0</v>
      </c>
      <c r="L67" s="270"/>
      <c r="M67" s="231" t="s">
        <v>108</v>
      </c>
      <c r="N67" s="241" t="s">
        <v>109</v>
      </c>
      <c r="O67" s="309" t="s">
        <v>134</v>
      </c>
      <c r="P67" s="310" t="s">
        <v>216</v>
      </c>
      <c r="R67" s="72"/>
      <c r="S67" s="72"/>
    </row>
    <row r="68" spans="1:19" s="71" customFormat="1" ht="12.95" customHeight="1" x14ac:dyDescent="0.2">
      <c r="A68" s="279">
        <v>55</v>
      </c>
      <c r="B68" s="284">
        <v>123738</v>
      </c>
      <c r="C68" s="280" t="s">
        <v>168</v>
      </c>
      <c r="D68" s="281" t="s">
        <v>95</v>
      </c>
      <c r="E68" s="282">
        <v>158</v>
      </c>
      <c r="F68" s="236"/>
      <c r="G68" s="237"/>
      <c r="H68" s="238"/>
      <c r="I68" s="240">
        <f t="shared" si="1"/>
        <v>0</v>
      </c>
      <c r="J68" s="277"/>
      <c r="K68" s="240">
        <f t="shared" si="2"/>
        <v>0</v>
      </c>
      <c r="L68" s="270"/>
      <c r="M68" s="231" t="s">
        <v>108</v>
      </c>
      <c r="N68" s="241" t="s">
        <v>109</v>
      </c>
      <c r="O68" s="309" t="s">
        <v>180</v>
      </c>
      <c r="P68" s="310" t="s">
        <v>217</v>
      </c>
      <c r="R68" s="72"/>
      <c r="S68" s="72"/>
    </row>
    <row r="69" spans="1:19" s="71" customFormat="1" ht="12.95" customHeight="1" x14ac:dyDescent="0.2">
      <c r="A69" s="279">
        <v>56</v>
      </c>
      <c r="B69" s="284">
        <v>123739</v>
      </c>
      <c r="C69" s="280" t="s">
        <v>169</v>
      </c>
      <c r="D69" s="281" t="s">
        <v>95</v>
      </c>
      <c r="E69" s="282">
        <v>1580</v>
      </c>
      <c r="F69" s="236"/>
      <c r="G69" s="237"/>
      <c r="H69" s="238"/>
      <c r="I69" s="240">
        <f t="shared" si="1"/>
        <v>0</v>
      </c>
      <c r="J69" s="277"/>
      <c r="K69" s="240">
        <f t="shared" si="2"/>
        <v>0</v>
      </c>
      <c r="L69" s="270"/>
      <c r="M69" s="231" t="s">
        <v>108</v>
      </c>
      <c r="N69" s="241" t="s">
        <v>109</v>
      </c>
      <c r="O69" s="309" t="s">
        <v>149</v>
      </c>
      <c r="P69" s="310" t="s">
        <v>218</v>
      </c>
      <c r="R69" s="72"/>
      <c r="S69" s="72"/>
    </row>
    <row r="70" spans="1:19" s="71" customFormat="1" ht="12.95" customHeight="1" x14ac:dyDescent="0.2">
      <c r="A70" s="279">
        <v>57</v>
      </c>
      <c r="B70" s="284">
        <v>27157</v>
      </c>
      <c r="C70" s="280" t="s">
        <v>140</v>
      </c>
      <c r="D70" s="281" t="s">
        <v>95</v>
      </c>
      <c r="E70" s="282">
        <v>8.4540000000000006</v>
      </c>
      <c r="F70" s="236"/>
      <c r="G70" s="237"/>
      <c r="H70" s="238"/>
      <c r="I70" s="240">
        <f t="shared" si="1"/>
        <v>0</v>
      </c>
      <c r="J70" s="277"/>
      <c r="K70" s="240">
        <f t="shared" si="2"/>
        <v>0</v>
      </c>
      <c r="L70" s="270"/>
      <c r="M70" s="231" t="s">
        <v>108</v>
      </c>
      <c r="N70" s="241" t="s">
        <v>109</v>
      </c>
      <c r="O70" s="308" t="s">
        <v>151</v>
      </c>
      <c r="P70" s="310" t="s">
        <v>219</v>
      </c>
      <c r="R70" s="72"/>
      <c r="S70" s="72"/>
    </row>
    <row r="71" spans="1:19" s="71" customFormat="1" ht="12.95" customHeight="1" x14ac:dyDescent="0.2">
      <c r="A71" s="279">
        <v>58</v>
      </c>
      <c r="B71" s="284">
        <v>272313</v>
      </c>
      <c r="C71" s="280" t="s">
        <v>141</v>
      </c>
      <c r="D71" s="281" t="s">
        <v>95</v>
      </c>
      <c r="E71" s="282">
        <v>16.908000000000001</v>
      </c>
      <c r="F71" s="236"/>
      <c r="G71" s="237"/>
      <c r="H71" s="238"/>
      <c r="I71" s="240">
        <f t="shared" si="1"/>
        <v>0</v>
      </c>
      <c r="J71" s="277"/>
      <c r="K71" s="240">
        <f t="shared" si="2"/>
        <v>0</v>
      </c>
      <c r="L71" s="270"/>
      <c r="M71" s="231" t="s">
        <v>108</v>
      </c>
      <c r="N71" s="241" t="s">
        <v>109</v>
      </c>
      <c r="O71" s="308" t="s">
        <v>152</v>
      </c>
      <c r="P71" s="310" t="s">
        <v>220</v>
      </c>
      <c r="R71" s="72"/>
      <c r="S71" s="72"/>
    </row>
    <row r="72" spans="1:19" s="71" customFormat="1" ht="12.95" customHeight="1" x14ac:dyDescent="0.2">
      <c r="A72" s="279">
        <v>59</v>
      </c>
      <c r="B72" s="284">
        <v>21197</v>
      </c>
      <c r="C72" s="280" t="s">
        <v>142</v>
      </c>
      <c r="D72" s="281" t="s">
        <v>106</v>
      </c>
      <c r="E72" s="282">
        <v>1116</v>
      </c>
      <c r="F72" s="236"/>
      <c r="G72" s="237"/>
      <c r="H72" s="238"/>
      <c r="I72" s="240">
        <f t="shared" si="1"/>
        <v>0</v>
      </c>
      <c r="J72" s="277"/>
      <c r="K72" s="240">
        <f t="shared" si="2"/>
        <v>0</v>
      </c>
      <c r="L72" s="270"/>
      <c r="M72" s="231" t="s">
        <v>108</v>
      </c>
      <c r="N72" s="241" t="s">
        <v>109</v>
      </c>
      <c r="O72" s="308" t="s">
        <v>153</v>
      </c>
      <c r="P72" s="310" t="s">
        <v>221</v>
      </c>
      <c r="R72" s="72"/>
      <c r="S72" s="72"/>
    </row>
    <row r="73" spans="1:19" s="71" customFormat="1" ht="12.95" customHeight="1" x14ac:dyDescent="0.2">
      <c r="A73" s="279">
        <v>60</v>
      </c>
      <c r="B73" s="284">
        <v>27152</v>
      </c>
      <c r="C73" s="280" t="s">
        <v>170</v>
      </c>
      <c r="D73" s="281" t="s">
        <v>95</v>
      </c>
      <c r="E73" s="282">
        <v>2.4</v>
      </c>
      <c r="F73" s="236"/>
      <c r="G73" s="237"/>
      <c r="H73" s="238"/>
      <c r="I73" s="240">
        <f t="shared" si="1"/>
        <v>0</v>
      </c>
      <c r="J73" s="277"/>
      <c r="K73" s="240">
        <f t="shared" si="2"/>
        <v>0</v>
      </c>
      <c r="L73" s="270"/>
      <c r="M73" s="231" t="s">
        <v>108</v>
      </c>
      <c r="N73" s="241" t="s">
        <v>109</v>
      </c>
      <c r="O73" s="308" t="s">
        <v>151</v>
      </c>
      <c r="P73" s="310" t="s">
        <v>222</v>
      </c>
      <c r="R73" s="72"/>
      <c r="S73" s="72"/>
    </row>
    <row r="74" spans="1:19" s="71" customFormat="1" ht="12.95" customHeight="1" x14ac:dyDescent="0.2">
      <c r="A74" s="279">
        <v>61</v>
      </c>
      <c r="B74" s="284">
        <v>501101</v>
      </c>
      <c r="C74" s="280" t="s">
        <v>171</v>
      </c>
      <c r="D74" s="281" t="s">
        <v>94</v>
      </c>
      <c r="E74" s="282">
        <v>62</v>
      </c>
      <c r="F74" s="236"/>
      <c r="G74" s="237"/>
      <c r="H74" s="238"/>
      <c r="I74" s="240">
        <f t="shared" si="1"/>
        <v>0</v>
      </c>
      <c r="J74" s="277"/>
      <c r="K74" s="240">
        <f t="shared" si="2"/>
        <v>0</v>
      </c>
      <c r="L74" s="270"/>
      <c r="M74" s="231" t="s">
        <v>108</v>
      </c>
      <c r="N74" s="241" t="s">
        <v>109</v>
      </c>
      <c r="O74" s="308" t="s">
        <v>184</v>
      </c>
      <c r="P74" s="310" t="s">
        <v>223</v>
      </c>
      <c r="R74" s="72"/>
      <c r="S74" s="72"/>
    </row>
    <row r="75" spans="1:19" s="71" customFormat="1" ht="12.95" customHeight="1" x14ac:dyDescent="0.2">
      <c r="A75" s="279">
        <v>62</v>
      </c>
      <c r="B75" s="284">
        <v>501430</v>
      </c>
      <c r="C75" s="280" t="s">
        <v>172</v>
      </c>
      <c r="D75" s="281" t="s">
        <v>94</v>
      </c>
      <c r="E75" s="282">
        <v>69</v>
      </c>
      <c r="F75" s="236"/>
      <c r="G75" s="237"/>
      <c r="H75" s="238"/>
      <c r="I75" s="240">
        <f t="shared" si="1"/>
        <v>0</v>
      </c>
      <c r="J75" s="277"/>
      <c r="K75" s="240">
        <f t="shared" si="2"/>
        <v>0</v>
      </c>
      <c r="L75" s="270"/>
      <c r="M75" s="231" t="s">
        <v>108</v>
      </c>
      <c r="N75" s="241" t="s">
        <v>109</v>
      </c>
      <c r="O75" s="308" t="s">
        <v>185</v>
      </c>
      <c r="P75" s="310" t="s">
        <v>224</v>
      </c>
      <c r="R75" s="72"/>
      <c r="S75" s="72"/>
    </row>
    <row r="76" spans="1:19" s="71" customFormat="1" ht="12.95" customHeight="1" x14ac:dyDescent="0.2">
      <c r="A76" s="279">
        <v>63</v>
      </c>
      <c r="B76" s="284">
        <v>875342</v>
      </c>
      <c r="C76" s="280" t="s">
        <v>143</v>
      </c>
      <c r="D76" s="281" t="s">
        <v>96</v>
      </c>
      <c r="E76" s="282">
        <v>339</v>
      </c>
      <c r="F76" s="236"/>
      <c r="G76" s="237"/>
      <c r="H76" s="238"/>
      <c r="I76" s="240">
        <f t="shared" si="1"/>
        <v>0</v>
      </c>
      <c r="J76" s="277"/>
      <c r="K76" s="240">
        <f t="shared" si="2"/>
        <v>0</v>
      </c>
      <c r="L76" s="270"/>
      <c r="M76" s="231" t="s">
        <v>108</v>
      </c>
      <c r="N76" s="241" t="s">
        <v>109</v>
      </c>
      <c r="O76" s="308" t="s">
        <v>154</v>
      </c>
      <c r="P76" s="310" t="s">
        <v>225</v>
      </c>
      <c r="R76" s="72"/>
      <c r="S76" s="72"/>
    </row>
    <row r="77" spans="1:19" s="71" customFormat="1" ht="12.95" customHeight="1" x14ac:dyDescent="0.2">
      <c r="A77" s="279">
        <v>64</v>
      </c>
      <c r="B77" s="284">
        <v>894846</v>
      </c>
      <c r="C77" s="280" t="s">
        <v>144</v>
      </c>
      <c r="D77" s="281" t="s">
        <v>97</v>
      </c>
      <c r="E77" s="282">
        <v>13</v>
      </c>
      <c r="F77" s="236"/>
      <c r="G77" s="237"/>
      <c r="H77" s="238"/>
      <c r="I77" s="240">
        <f t="shared" ref="I77:I86" si="3">ROUND(E77*H77,2)</f>
        <v>0</v>
      </c>
      <c r="J77" s="277"/>
      <c r="K77" s="240">
        <f t="shared" ref="K77:K83" si="4">ROUND(E77*J77,2)</f>
        <v>0</v>
      </c>
      <c r="L77" s="270"/>
      <c r="M77" s="231" t="s">
        <v>108</v>
      </c>
      <c r="N77" s="241" t="s">
        <v>109</v>
      </c>
      <c r="O77" s="308" t="s">
        <v>155</v>
      </c>
      <c r="P77" s="310" t="s">
        <v>226</v>
      </c>
      <c r="R77" s="72"/>
      <c r="S77" s="72"/>
    </row>
    <row r="78" spans="1:19" s="71" customFormat="1" ht="12.95" customHeight="1" x14ac:dyDescent="0.2">
      <c r="A78" s="279">
        <v>65</v>
      </c>
      <c r="B78" s="284">
        <v>899114</v>
      </c>
      <c r="C78" s="280" t="s">
        <v>145</v>
      </c>
      <c r="D78" s="281" t="s">
        <v>97</v>
      </c>
      <c r="E78" s="282">
        <v>13</v>
      </c>
      <c r="F78" s="236"/>
      <c r="G78" s="237"/>
      <c r="H78" s="238"/>
      <c r="I78" s="240">
        <f t="shared" si="3"/>
        <v>0</v>
      </c>
      <c r="J78" s="277"/>
      <c r="K78" s="240">
        <f t="shared" si="4"/>
        <v>0</v>
      </c>
      <c r="L78" s="270"/>
      <c r="M78" s="231" t="s">
        <v>108</v>
      </c>
      <c r="N78" s="241" t="s">
        <v>109</v>
      </c>
      <c r="O78" s="308" t="s">
        <v>156</v>
      </c>
      <c r="P78" s="307"/>
      <c r="R78" s="72"/>
      <c r="S78" s="72"/>
    </row>
    <row r="79" spans="1:19" s="71" customFormat="1" ht="12.95" customHeight="1" x14ac:dyDescent="0.2">
      <c r="A79" s="279">
        <v>66</v>
      </c>
      <c r="B79" s="284">
        <v>899522</v>
      </c>
      <c r="C79" s="280" t="s">
        <v>146</v>
      </c>
      <c r="D79" s="281" t="s">
        <v>95</v>
      </c>
      <c r="E79" s="282">
        <v>15.255000000000001</v>
      </c>
      <c r="F79" s="236"/>
      <c r="G79" s="237"/>
      <c r="H79" s="238"/>
      <c r="I79" s="240">
        <f t="shared" si="3"/>
        <v>0</v>
      </c>
      <c r="J79" s="277"/>
      <c r="K79" s="240">
        <f t="shared" si="4"/>
        <v>0</v>
      </c>
      <c r="L79" s="270"/>
      <c r="M79" s="231" t="s">
        <v>108</v>
      </c>
      <c r="N79" s="241" t="s">
        <v>109</v>
      </c>
      <c r="O79" s="308" t="s">
        <v>157</v>
      </c>
      <c r="P79" s="307" t="s">
        <v>227</v>
      </c>
      <c r="R79" s="72"/>
      <c r="S79" s="72"/>
    </row>
    <row r="80" spans="1:19" s="71" customFormat="1" ht="12.95" customHeight="1" x14ac:dyDescent="0.2">
      <c r="A80" s="279">
        <v>67</v>
      </c>
      <c r="B80" s="284">
        <v>935832</v>
      </c>
      <c r="C80" s="280" t="s">
        <v>147</v>
      </c>
      <c r="D80" s="281" t="s">
        <v>106</v>
      </c>
      <c r="E80" s="282">
        <v>8</v>
      </c>
      <c r="F80" s="236"/>
      <c r="G80" s="237"/>
      <c r="H80" s="238"/>
      <c r="I80" s="240">
        <f t="shared" si="3"/>
        <v>0</v>
      </c>
      <c r="J80" s="277"/>
      <c r="K80" s="240">
        <f t="shared" si="4"/>
        <v>0</v>
      </c>
      <c r="L80" s="270"/>
      <c r="M80" s="231" t="s">
        <v>108</v>
      </c>
      <c r="N80" s="241" t="s">
        <v>109</v>
      </c>
      <c r="O80" s="308" t="s">
        <v>158</v>
      </c>
      <c r="P80" s="307" t="s">
        <v>235</v>
      </c>
      <c r="R80" s="72"/>
      <c r="S80" s="72"/>
    </row>
    <row r="81" spans="1:19" s="71" customFormat="1" ht="12.95" customHeight="1" x14ac:dyDescent="0.2">
      <c r="A81" s="279">
        <v>68</v>
      </c>
      <c r="B81" s="284" t="s">
        <v>173</v>
      </c>
      <c r="C81" s="280" t="s">
        <v>174</v>
      </c>
      <c r="D81" s="281" t="s">
        <v>96</v>
      </c>
      <c r="E81" s="282">
        <v>170</v>
      </c>
      <c r="F81" s="236"/>
      <c r="G81" s="237"/>
      <c r="H81" s="238"/>
      <c r="I81" s="240">
        <f t="shared" si="3"/>
        <v>0</v>
      </c>
      <c r="J81" s="277"/>
      <c r="K81" s="240">
        <f t="shared" si="4"/>
        <v>0</v>
      </c>
      <c r="L81" s="270"/>
      <c r="M81" s="231" t="s">
        <v>108</v>
      </c>
      <c r="N81" s="241" t="s">
        <v>109</v>
      </c>
      <c r="O81" s="308" t="s">
        <v>181</v>
      </c>
      <c r="P81" s="307" t="s">
        <v>228</v>
      </c>
      <c r="R81" s="72"/>
      <c r="S81" s="72"/>
    </row>
    <row r="82" spans="1:19" s="71" customFormat="1" ht="12.95" customHeight="1" x14ac:dyDescent="0.2">
      <c r="A82" s="279">
        <v>69</v>
      </c>
      <c r="B82" s="284">
        <v>935254</v>
      </c>
      <c r="C82" s="280" t="s">
        <v>175</v>
      </c>
      <c r="D82" s="281" t="s">
        <v>96</v>
      </c>
      <c r="E82" s="282">
        <v>8</v>
      </c>
      <c r="F82" s="236"/>
      <c r="G82" s="237"/>
      <c r="H82" s="238"/>
      <c r="I82" s="240">
        <f t="shared" si="3"/>
        <v>0</v>
      </c>
      <c r="J82" s="277"/>
      <c r="K82" s="240">
        <f t="shared" si="4"/>
        <v>0</v>
      </c>
      <c r="L82" s="270"/>
      <c r="M82" s="231" t="s">
        <v>108</v>
      </c>
      <c r="N82" s="241" t="s">
        <v>109</v>
      </c>
      <c r="O82" s="308" t="s">
        <v>186</v>
      </c>
      <c r="P82" s="307" t="s">
        <v>229</v>
      </c>
      <c r="R82" s="72"/>
      <c r="S82" s="72"/>
    </row>
    <row r="83" spans="1:19" s="71" customFormat="1" ht="12.95" customHeight="1" x14ac:dyDescent="0.2">
      <c r="A83" s="279">
        <v>70</v>
      </c>
      <c r="B83" s="284">
        <v>967158</v>
      </c>
      <c r="C83" s="280" t="s">
        <v>176</v>
      </c>
      <c r="D83" s="281" t="s">
        <v>95</v>
      </c>
      <c r="E83" s="282">
        <v>0.1</v>
      </c>
      <c r="F83" s="236"/>
      <c r="G83" s="237"/>
      <c r="H83" s="238"/>
      <c r="I83" s="240">
        <f t="shared" si="3"/>
        <v>0</v>
      </c>
      <c r="J83" s="277"/>
      <c r="K83" s="240">
        <f t="shared" si="4"/>
        <v>0</v>
      </c>
      <c r="L83" s="270"/>
      <c r="M83" s="231" t="s">
        <v>108</v>
      </c>
      <c r="N83" s="241" t="s">
        <v>109</v>
      </c>
      <c r="O83" s="308" t="s">
        <v>182</v>
      </c>
      <c r="P83" s="307" t="s">
        <v>230</v>
      </c>
      <c r="R83" s="72"/>
      <c r="S83" s="72"/>
    </row>
    <row r="84" spans="1:19" s="71" customFormat="1" ht="12.95" customHeight="1" x14ac:dyDescent="0.2">
      <c r="A84" s="279">
        <v>71</v>
      </c>
      <c r="B84" s="284" t="s">
        <v>173</v>
      </c>
      <c r="C84" s="280" t="s">
        <v>177</v>
      </c>
      <c r="D84" s="281" t="s">
        <v>96</v>
      </c>
      <c r="E84" s="282">
        <v>196</v>
      </c>
      <c r="F84" s="236"/>
      <c r="G84" s="237"/>
      <c r="H84" s="238"/>
      <c r="I84" s="240">
        <f t="shared" si="3"/>
        <v>0</v>
      </c>
      <c r="J84" s="277"/>
      <c r="K84" s="240">
        <f t="shared" ref="K84:K86" si="5">ROUND(E84*J84,2)</f>
        <v>0</v>
      </c>
      <c r="L84" s="270"/>
      <c r="M84" s="231" t="s">
        <v>108</v>
      </c>
      <c r="N84" s="241" t="s">
        <v>109</v>
      </c>
      <c r="O84" s="308" t="s">
        <v>183</v>
      </c>
      <c r="P84" s="307" t="s">
        <v>231</v>
      </c>
      <c r="R84" s="72"/>
      <c r="S84" s="72"/>
    </row>
    <row r="85" spans="1:19" s="71" customFormat="1" ht="12.95" customHeight="1" x14ac:dyDescent="0.2">
      <c r="A85" s="279">
        <v>72</v>
      </c>
      <c r="B85" s="284" t="s">
        <v>173</v>
      </c>
      <c r="C85" s="280" t="s">
        <v>236</v>
      </c>
      <c r="D85" s="281" t="s">
        <v>237</v>
      </c>
      <c r="E85" s="282">
        <v>1</v>
      </c>
      <c r="F85" s="236"/>
      <c r="G85" s="237"/>
      <c r="H85" s="238"/>
      <c r="I85" s="240">
        <f t="shared" si="3"/>
        <v>0</v>
      </c>
      <c r="J85" s="277"/>
      <c r="K85" s="240">
        <f t="shared" si="5"/>
        <v>0</v>
      </c>
      <c r="L85" s="270"/>
      <c r="M85" s="231" t="s">
        <v>108</v>
      </c>
      <c r="N85" s="241" t="s">
        <v>109</v>
      </c>
      <c r="O85" s="311" t="s">
        <v>238</v>
      </c>
      <c r="P85" s="307"/>
      <c r="R85" s="72"/>
      <c r="S85" s="72"/>
    </row>
    <row r="86" spans="1:19" s="71" customFormat="1" ht="12.95" customHeight="1" x14ac:dyDescent="0.2">
      <c r="A86" s="279">
        <v>73</v>
      </c>
      <c r="B86" s="314">
        <v>17481</v>
      </c>
      <c r="C86" s="280" t="s">
        <v>248</v>
      </c>
      <c r="D86" s="281" t="s">
        <v>95</v>
      </c>
      <c r="E86" s="315">
        <v>209.321</v>
      </c>
      <c r="F86" s="236"/>
      <c r="G86" s="237"/>
      <c r="H86" s="238"/>
      <c r="I86" s="240">
        <f t="shared" si="3"/>
        <v>0</v>
      </c>
      <c r="J86" s="277"/>
      <c r="K86" s="240">
        <f t="shared" si="5"/>
        <v>0</v>
      </c>
      <c r="L86" s="270"/>
      <c r="M86" s="231" t="s">
        <v>108</v>
      </c>
      <c r="N86" s="241" t="s">
        <v>109</v>
      </c>
      <c r="O86" s="309" t="s">
        <v>249</v>
      </c>
      <c r="P86" s="310" t="s">
        <v>250</v>
      </c>
      <c r="R86" s="72"/>
      <c r="S86" s="72"/>
    </row>
    <row r="87" spans="1:19" s="71" customFormat="1" ht="12.95" customHeight="1" x14ac:dyDescent="0.25">
      <c r="A87" s="233"/>
      <c r="B87" s="234"/>
      <c r="C87" s="296" t="s">
        <v>112</v>
      </c>
      <c r="D87" s="235"/>
      <c r="E87" s="236"/>
      <c r="F87" s="236"/>
      <c r="G87" s="237"/>
      <c r="H87" s="238"/>
      <c r="I87" s="297">
        <f>SUM(I57:I86)</f>
        <v>0</v>
      </c>
      <c r="J87" s="239"/>
      <c r="K87" s="297">
        <f>SUM(K57:K86)</f>
        <v>0</v>
      </c>
      <c r="L87" s="270"/>
      <c r="M87" s="231"/>
      <c r="N87" s="232"/>
      <c r="O87" s="308"/>
      <c r="P87" s="72"/>
      <c r="R87" s="72">
        <f t="shared" si="0"/>
        <v>16</v>
      </c>
      <c r="S87" s="72"/>
    </row>
    <row r="88" spans="1:19" s="71" customFormat="1" ht="12.95" customHeight="1" x14ac:dyDescent="0.2">
      <c r="A88" s="233"/>
      <c r="B88" s="234"/>
      <c r="C88" s="298" t="s">
        <v>113</v>
      </c>
      <c r="D88" s="299"/>
      <c r="E88" s="300"/>
      <c r="F88" s="300"/>
      <c r="G88" s="301"/>
      <c r="H88" s="302"/>
      <c r="I88" s="304">
        <f>ROUND(I87+I55,0)</f>
        <v>0</v>
      </c>
      <c r="J88" s="303"/>
      <c r="K88" s="304">
        <f>ROUND(K87+K55,0)</f>
        <v>0</v>
      </c>
      <c r="L88" s="270"/>
      <c r="M88" s="231"/>
      <c r="N88" s="232"/>
      <c r="O88" s="90"/>
      <c r="P88" s="98"/>
      <c r="R88" s="72">
        <f t="shared" si="0"/>
        <v>17</v>
      </c>
      <c r="S88" s="72"/>
    </row>
    <row r="89" spans="1:19" s="24" customFormat="1" x14ac:dyDescent="0.2">
      <c r="B89" s="273"/>
      <c r="C89" s="274"/>
      <c r="E89" s="275"/>
      <c r="F89" s="103"/>
      <c r="J89" s="106"/>
      <c r="K89" s="106"/>
      <c r="L89" s="87"/>
      <c r="M89" s="133"/>
      <c r="O89" s="134"/>
    </row>
    <row r="90" spans="1:19" s="24" customFormat="1" x14ac:dyDescent="0.2">
      <c r="B90" s="273"/>
      <c r="C90" s="274"/>
      <c r="E90" s="275"/>
      <c r="F90" s="103"/>
      <c r="J90" s="106"/>
      <c r="K90" s="106"/>
      <c r="L90" s="87"/>
      <c r="M90" s="133"/>
      <c r="O90" s="134"/>
    </row>
    <row r="91" spans="1:19" s="24" customFormat="1" x14ac:dyDescent="0.2">
      <c r="B91" s="273"/>
      <c r="C91" s="274"/>
      <c r="E91" s="275"/>
      <c r="F91" s="103"/>
      <c r="J91" s="106"/>
      <c r="K91" s="106"/>
      <c r="L91" s="87"/>
      <c r="M91" s="133"/>
      <c r="O91" s="134"/>
    </row>
    <row r="92" spans="1:19" s="24" customFormat="1" x14ac:dyDescent="0.2">
      <c r="B92" s="273"/>
      <c r="C92" s="274"/>
      <c r="E92" s="275"/>
      <c r="F92" s="103"/>
      <c r="J92" s="106"/>
      <c r="K92" s="106"/>
      <c r="L92" s="87"/>
      <c r="M92" s="133"/>
      <c r="O92" s="134"/>
    </row>
    <row r="93" spans="1:19" s="24" customFormat="1" x14ac:dyDescent="0.2">
      <c r="B93" s="273"/>
      <c r="C93" s="274"/>
      <c r="E93" s="275"/>
      <c r="F93" s="103"/>
      <c r="J93" s="106"/>
      <c r="K93" s="106"/>
      <c r="L93" s="87"/>
      <c r="M93" s="133"/>
      <c r="O93" s="134"/>
    </row>
    <row r="94" spans="1:19" s="24" customFormat="1" x14ac:dyDescent="0.2">
      <c r="B94" s="273"/>
      <c r="C94" s="274"/>
      <c r="E94" s="275"/>
      <c r="F94" s="103"/>
      <c r="J94" s="106"/>
      <c r="K94" s="106"/>
      <c r="L94" s="87"/>
      <c r="M94" s="133"/>
      <c r="O94" s="134"/>
    </row>
    <row r="95" spans="1:19" s="24" customFormat="1" x14ac:dyDescent="0.2">
      <c r="B95" s="273"/>
      <c r="C95" s="274"/>
      <c r="E95" s="275"/>
      <c r="F95" s="103"/>
      <c r="J95" s="106"/>
      <c r="K95" s="106"/>
      <c r="L95" s="87"/>
      <c r="M95" s="133"/>
      <c r="O95" s="134"/>
    </row>
    <row r="96" spans="1:19" s="24" customFormat="1" x14ac:dyDescent="0.2">
      <c r="B96" s="273"/>
      <c r="C96" s="274"/>
      <c r="E96" s="275"/>
      <c r="F96" s="103"/>
      <c r="J96" s="106"/>
      <c r="K96" s="106"/>
      <c r="L96" s="87"/>
      <c r="M96" s="133"/>
      <c r="O96" s="134"/>
    </row>
    <row r="97" spans="2:15" s="24" customFormat="1" x14ac:dyDescent="0.2">
      <c r="B97" s="273"/>
      <c r="C97" s="274"/>
      <c r="E97" s="275"/>
      <c r="F97" s="103"/>
      <c r="J97" s="106"/>
      <c r="K97" s="106"/>
      <c r="L97" s="87"/>
      <c r="M97" s="133"/>
      <c r="O97" s="134"/>
    </row>
    <row r="98" spans="2:15" s="24" customFormat="1" x14ac:dyDescent="0.2">
      <c r="B98" s="273"/>
      <c r="C98" s="274"/>
      <c r="E98" s="275"/>
      <c r="F98" s="103"/>
      <c r="J98" s="106"/>
      <c r="K98" s="106"/>
      <c r="L98" s="87"/>
      <c r="M98" s="133"/>
      <c r="O98" s="134"/>
    </row>
    <row r="99" spans="2:15" s="24" customFormat="1" x14ac:dyDescent="0.2">
      <c r="B99" s="273"/>
      <c r="C99" s="274"/>
      <c r="E99" s="275"/>
      <c r="F99" s="103"/>
      <c r="J99" s="106"/>
      <c r="K99" s="106"/>
      <c r="L99" s="87"/>
      <c r="M99" s="133"/>
      <c r="O99" s="134"/>
    </row>
    <row r="100" spans="2:15" s="24" customFormat="1" x14ac:dyDescent="0.2">
      <c r="B100" s="273"/>
      <c r="C100" s="274"/>
      <c r="E100" s="275"/>
      <c r="F100" s="103"/>
      <c r="J100" s="106"/>
      <c r="K100" s="106"/>
      <c r="L100" s="87"/>
      <c r="M100" s="133"/>
      <c r="O100" s="134"/>
    </row>
    <row r="101" spans="2:15" s="24" customFormat="1" x14ac:dyDescent="0.2">
      <c r="B101" s="273"/>
      <c r="C101" s="274"/>
      <c r="E101" s="275"/>
      <c r="F101" s="103"/>
      <c r="J101" s="106"/>
      <c r="K101" s="106"/>
      <c r="L101" s="87"/>
      <c r="M101" s="133"/>
      <c r="O101" s="134"/>
    </row>
    <row r="102" spans="2:15" s="24" customFormat="1" x14ac:dyDescent="0.2">
      <c r="B102" s="273"/>
      <c r="C102" s="274"/>
      <c r="E102" s="275"/>
      <c r="F102" s="103"/>
      <c r="J102" s="106"/>
      <c r="K102" s="106"/>
      <c r="L102" s="87"/>
      <c r="M102" s="133"/>
      <c r="O102" s="134"/>
    </row>
    <row r="103" spans="2:15" s="24" customFormat="1" x14ac:dyDescent="0.2">
      <c r="B103" s="273"/>
      <c r="C103" s="274"/>
      <c r="E103" s="275"/>
      <c r="F103" s="103"/>
      <c r="J103" s="106"/>
      <c r="K103" s="106"/>
      <c r="L103" s="87"/>
      <c r="M103" s="133"/>
      <c r="O103" s="134"/>
    </row>
    <row r="104" spans="2:15" s="24" customFormat="1" x14ac:dyDescent="0.2">
      <c r="B104" s="273"/>
      <c r="C104" s="274"/>
      <c r="E104" s="275"/>
      <c r="F104" s="103"/>
      <c r="J104" s="106"/>
      <c r="K104" s="106"/>
      <c r="L104" s="87"/>
      <c r="M104" s="133"/>
      <c r="O104" s="134"/>
    </row>
    <row r="105" spans="2:15" s="24" customFormat="1" x14ac:dyDescent="0.2">
      <c r="B105" s="273"/>
      <c r="C105" s="274"/>
      <c r="E105" s="275"/>
      <c r="F105" s="103"/>
      <c r="J105" s="106"/>
      <c r="K105" s="106"/>
      <c r="L105" s="87"/>
      <c r="M105" s="133"/>
      <c r="O105" s="134"/>
    </row>
    <row r="106" spans="2:15" s="24" customFormat="1" x14ac:dyDescent="0.2">
      <c r="B106" s="273"/>
      <c r="C106" s="274"/>
      <c r="E106" s="275"/>
      <c r="F106" s="103"/>
      <c r="J106" s="106"/>
      <c r="K106" s="106"/>
      <c r="L106" s="87"/>
      <c r="M106" s="133"/>
      <c r="O106" s="134"/>
    </row>
    <row r="107" spans="2:15" s="24" customFormat="1" x14ac:dyDescent="0.2">
      <c r="B107" s="273"/>
      <c r="C107" s="274"/>
      <c r="E107" s="275"/>
      <c r="F107" s="103"/>
      <c r="J107" s="106"/>
      <c r="K107" s="106"/>
      <c r="L107" s="87"/>
      <c r="M107" s="133"/>
      <c r="O107" s="134"/>
    </row>
    <row r="108" spans="2:15" s="24" customFormat="1" x14ac:dyDescent="0.2">
      <c r="B108" s="273"/>
      <c r="C108" s="274"/>
      <c r="E108" s="275"/>
      <c r="F108" s="103"/>
      <c r="J108" s="106"/>
      <c r="K108" s="106"/>
      <c r="L108" s="87"/>
      <c r="M108" s="133"/>
      <c r="O108" s="134"/>
    </row>
    <row r="109" spans="2:15" s="24" customFormat="1" x14ac:dyDescent="0.2">
      <c r="B109" s="273"/>
      <c r="C109" s="274"/>
      <c r="E109" s="275"/>
      <c r="F109" s="103"/>
      <c r="J109" s="106"/>
      <c r="K109" s="106"/>
      <c r="L109" s="87"/>
      <c r="M109" s="133"/>
      <c r="O109" s="134"/>
    </row>
    <row r="110" spans="2:15" s="24" customFormat="1" x14ac:dyDescent="0.2">
      <c r="B110" s="273"/>
      <c r="C110" s="274"/>
      <c r="E110" s="275"/>
      <c r="F110" s="103"/>
      <c r="J110" s="106"/>
      <c r="K110" s="106"/>
      <c r="L110" s="87"/>
      <c r="M110" s="133"/>
      <c r="O110" s="134"/>
    </row>
    <row r="111" spans="2:15" s="24" customFormat="1" x14ac:dyDescent="0.2">
      <c r="B111" s="273"/>
      <c r="C111" s="274"/>
      <c r="E111" s="275"/>
      <c r="F111" s="103"/>
      <c r="J111" s="106"/>
      <c r="K111" s="106"/>
      <c r="L111" s="87"/>
      <c r="M111" s="133"/>
      <c r="O111" s="134"/>
    </row>
    <row r="112" spans="2:15" s="24" customFormat="1" x14ac:dyDescent="0.2">
      <c r="B112" s="273"/>
      <c r="C112" s="274"/>
      <c r="E112" s="275"/>
      <c r="F112" s="103"/>
      <c r="J112" s="106"/>
      <c r="K112" s="106"/>
      <c r="L112" s="87"/>
      <c r="M112" s="133"/>
      <c r="O112" s="134"/>
    </row>
    <row r="113" spans="2:15" s="24" customFormat="1" x14ac:dyDescent="0.2">
      <c r="B113" s="273"/>
      <c r="C113" s="274"/>
      <c r="E113" s="275"/>
      <c r="F113" s="103"/>
      <c r="J113" s="106"/>
      <c r="K113" s="106"/>
      <c r="L113" s="87"/>
      <c r="M113" s="133"/>
      <c r="O113" s="134"/>
    </row>
    <row r="114" spans="2:15" s="24" customFormat="1" x14ac:dyDescent="0.2">
      <c r="B114" s="273"/>
      <c r="C114" s="274"/>
      <c r="E114" s="275"/>
      <c r="F114" s="103"/>
      <c r="J114" s="106"/>
      <c r="K114" s="106"/>
      <c r="L114" s="87"/>
      <c r="M114" s="133"/>
      <c r="O114" s="134"/>
    </row>
    <row r="115" spans="2:15" s="24" customFormat="1" x14ac:dyDescent="0.2">
      <c r="B115" s="273"/>
      <c r="C115" s="274"/>
      <c r="E115" s="275"/>
      <c r="F115" s="103"/>
      <c r="J115" s="106"/>
      <c r="K115" s="106"/>
      <c r="L115" s="87"/>
      <c r="M115" s="133"/>
      <c r="O115" s="134"/>
    </row>
    <row r="116" spans="2:15" s="24" customFormat="1" x14ac:dyDescent="0.2">
      <c r="B116" s="273"/>
      <c r="C116" s="274"/>
      <c r="E116" s="275"/>
      <c r="F116" s="103"/>
      <c r="J116" s="106"/>
      <c r="K116" s="106"/>
      <c r="L116" s="87"/>
      <c r="M116" s="133"/>
      <c r="O116" s="134"/>
    </row>
    <row r="117" spans="2:15" s="24" customFormat="1" x14ac:dyDescent="0.2">
      <c r="B117" s="273"/>
      <c r="C117" s="274"/>
      <c r="E117" s="275"/>
      <c r="F117" s="103"/>
      <c r="J117" s="106"/>
      <c r="K117" s="106"/>
      <c r="L117" s="87"/>
      <c r="M117" s="133"/>
      <c r="O117" s="134"/>
    </row>
    <row r="118" spans="2:15" s="24" customFormat="1" x14ac:dyDescent="0.2">
      <c r="B118" s="273"/>
      <c r="C118" s="274"/>
      <c r="E118" s="275"/>
      <c r="F118" s="103"/>
      <c r="J118" s="106"/>
      <c r="K118" s="106"/>
      <c r="L118" s="87"/>
      <c r="M118" s="133"/>
      <c r="O118" s="134"/>
    </row>
    <row r="119" spans="2:15" s="24" customFormat="1" x14ac:dyDescent="0.2">
      <c r="B119" s="273"/>
      <c r="C119" s="274"/>
      <c r="E119" s="275"/>
      <c r="F119" s="103"/>
      <c r="J119" s="106"/>
      <c r="K119" s="106"/>
      <c r="L119" s="87"/>
      <c r="M119" s="133"/>
      <c r="O119" s="134"/>
    </row>
    <row r="120" spans="2:15" s="24" customFormat="1" x14ac:dyDescent="0.2">
      <c r="B120" s="273"/>
      <c r="C120" s="274"/>
      <c r="E120" s="275"/>
      <c r="F120" s="103"/>
      <c r="J120" s="106"/>
      <c r="K120" s="106"/>
      <c r="L120" s="87"/>
      <c r="M120" s="133"/>
      <c r="O120" s="134"/>
    </row>
    <row r="121" spans="2:15" s="24" customFormat="1" x14ac:dyDescent="0.2">
      <c r="B121" s="273"/>
      <c r="C121" s="274"/>
      <c r="E121" s="275"/>
      <c r="F121" s="103"/>
      <c r="J121" s="106"/>
      <c r="K121" s="106"/>
      <c r="L121" s="87"/>
      <c r="M121" s="133"/>
      <c r="O121" s="134"/>
    </row>
    <row r="122" spans="2:15" s="24" customFormat="1" x14ac:dyDescent="0.2">
      <c r="B122" s="273"/>
      <c r="C122" s="274"/>
      <c r="E122" s="275"/>
      <c r="F122" s="103"/>
      <c r="J122" s="106"/>
      <c r="K122" s="106"/>
      <c r="L122" s="87"/>
      <c r="M122" s="133"/>
      <c r="O122" s="134"/>
    </row>
    <row r="123" spans="2:15" s="24" customFormat="1" x14ac:dyDescent="0.2">
      <c r="B123" s="273"/>
      <c r="C123" s="274"/>
      <c r="E123" s="275"/>
      <c r="F123" s="103"/>
      <c r="J123" s="106"/>
      <c r="K123" s="106"/>
      <c r="L123" s="87"/>
      <c r="M123" s="133"/>
      <c r="O123" s="134"/>
    </row>
    <row r="124" spans="2:15" s="24" customFormat="1" x14ac:dyDescent="0.2">
      <c r="B124" s="273"/>
      <c r="C124" s="274"/>
      <c r="E124" s="275"/>
      <c r="F124" s="103"/>
      <c r="J124" s="106"/>
      <c r="K124" s="106"/>
      <c r="L124" s="87"/>
      <c r="M124" s="133"/>
      <c r="O124" s="134"/>
    </row>
    <row r="125" spans="2:15" s="24" customFormat="1" x14ac:dyDescent="0.2">
      <c r="B125" s="273"/>
      <c r="C125" s="274"/>
      <c r="E125" s="275"/>
      <c r="F125" s="103"/>
      <c r="J125" s="106"/>
      <c r="K125" s="106"/>
      <c r="L125" s="87"/>
      <c r="M125" s="133"/>
      <c r="O125" s="134"/>
    </row>
    <row r="126" spans="2:15" s="24" customFormat="1" x14ac:dyDescent="0.2">
      <c r="B126" s="273"/>
      <c r="C126" s="274"/>
      <c r="E126" s="275"/>
      <c r="F126" s="103"/>
      <c r="J126" s="106"/>
      <c r="K126" s="106"/>
      <c r="L126" s="87"/>
      <c r="M126" s="133"/>
      <c r="O126" s="134"/>
    </row>
    <row r="127" spans="2:15" s="24" customFormat="1" x14ac:dyDescent="0.2">
      <c r="B127" s="273"/>
      <c r="C127" s="274"/>
      <c r="E127" s="275"/>
      <c r="F127" s="103"/>
      <c r="J127" s="106"/>
      <c r="K127" s="106"/>
      <c r="L127" s="87"/>
      <c r="M127" s="133"/>
      <c r="O127" s="134"/>
    </row>
    <row r="128" spans="2:15" s="24" customFormat="1" x14ac:dyDescent="0.2">
      <c r="B128" s="273"/>
      <c r="C128" s="274"/>
      <c r="E128" s="275"/>
      <c r="F128" s="103"/>
      <c r="J128" s="106"/>
      <c r="K128" s="106"/>
      <c r="L128" s="87"/>
      <c r="M128" s="133"/>
      <c r="O128" s="134"/>
    </row>
    <row r="129" spans="2:15" s="24" customFormat="1" x14ac:dyDescent="0.2">
      <c r="B129" s="273"/>
      <c r="C129" s="274"/>
      <c r="E129" s="275"/>
      <c r="F129" s="103"/>
      <c r="J129" s="106"/>
      <c r="K129" s="106"/>
      <c r="L129" s="87"/>
      <c r="M129" s="133"/>
      <c r="O129" s="134"/>
    </row>
    <row r="130" spans="2:15" s="24" customFormat="1" x14ac:dyDescent="0.2">
      <c r="B130" s="273"/>
      <c r="C130" s="274"/>
      <c r="E130" s="275"/>
      <c r="F130" s="103"/>
      <c r="J130" s="106"/>
      <c r="K130" s="106"/>
      <c r="L130" s="87"/>
      <c r="M130" s="133"/>
      <c r="O130" s="134"/>
    </row>
    <row r="131" spans="2:15" s="24" customFormat="1" x14ac:dyDescent="0.2">
      <c r="B131" s="273"/>
      <c r="C131" s="274"/>
      <c r="E131" s="275"/>
      <c r="F131" s="103"/>
      <c r="J131" s="106"/>
      <c r="K131" s="106"/>
      <c r="L131" s="87"/>
      <c r="M131" s="133"/>
      <c r="O131" s="134"/>
    </row>
    <row r="132" spans="2:15" s="24" customFormat="1" x14ac:dyDescent="0.2">
      <c r="B132" s="273"/>
      <c r="C132" s="274"/>
      <c r="E132" s="275"/>
      <c r="F132" s="103"/>
      <c r="J132" s="106"/>
      <c r="K132" s="106"/>
      <c r="L132" s="87"/>
      <c r="M132" s="133"/>
      <c r="O132" s="134"/>
    </row>
    <row r="133" spans="2:15" s="24" customFormat="1" x14ac:dyDescent="0.2">
      <c r="B133" s="273"/>
      <c r="C133" s="274"/>
      <c r="E133" s="275"/>
      <c r="F133" s="103"/>
      <c r="J133" s="106"/>
      <c r="K133" s="106"/>
      <c r="L133" s="87"/>
      <c r="M133" s="133"/>
      <c r="O133" s="134"/>
    </row>
    <row r="134" spans="2:15" s="24" customFormat="1" x14ac:dyDescent="0.2">
      <c r="B134" s="273"/>
      <c r="C134" s="274"/>
      <c r="E134" s="275"/>
      <c r="F134" s="103"/>
      <c r="J134" s="106"/>
      <c r="K134" s="106"/>
      <c r="L134" s="87"/>
      <c r="M134" s="133"/>
      <c r="O134" s="134"/>
    </row>
    <row r="135" spans="2:15" s="24" customFormat="1" x14ac:dyDescent="0.2">
      <c r="B135" s="273"/>
      <c r="C135" s="274"/>
      <c r="E135" s="275"/>
      <c r="F135" s="103"/>
      <c r="J135" s="106"/>
      <c r="K135" s="106"/>
      <c r="L135" s="87"/>
      <c r="M135" s="133"/>
      <c r="O135" s="134"/>
    </row>
    <row r="136" spans="2:15" s="24" customFormat="1" x14ac:dyDescent="0.2">
      <c r="B136" s="273"/>
      <c r="C136" s="274"/>
      <c r="E136" s="275"/>
      <c r="F136" s="103"/>
      <c r="J136" s="106"/>
      <c r="K136" s="106"/>
      <c r="L136" s="87"/>
      <c r="M136" s="133"/>
      <c r="O136" s="134"/>
    </row>
    <row r="137" spans="2:15" s="24" customFormat="1" x14ac:dyDescent="0.2">
      <c r="B137" s="273"/>
      <c r="C137" s="274"/>
      <c r="E137" s="275"/>
      <c r="F137" s="103"/>
      <c r="J137" s="106"/>
      <c r="K137" s="106"/>
      <c r="L137" s="87"/>
      <c r="M137" s="133"/>
      <c r="O137" s="134"/>
    </row>
    <row r="138" spans="2:15" s="24" customFormat="1" x14ac:dyDescent="0.2">
      <c r="B138" s="273"/>
      <c r="C138" s="274"/>
      <c r="E138" s="275"/>
      <c r="F138" s="103"/>
      <c r="J138" s="106"/>
      <c r="K138" s="106"/>
      <c r="L138" s="87"/>
      <c r="M138" s="133"/>
      <c r="O138" s="134"/>
    </row>
    <row r="139" spans="2:15" s="24" customFormat="1" x14ac:dyDescent="0.2">
      <c r="B139" s="273"/>
      <c r="C139" s="274"/>
      <c r="E139" s="275"/>
      <c r="F139" s="103"/>
      <c r="J139" s="106"/>
      <c r="K139" s="106"/>
      <c r="L139" s="87"/>
      <c r="M139" s="133"/>
      <c r="O139" s="134"/>
    </row>
    <row r="140" spans="2:15" s="24" customFormat="1" x14ac:dyDescent="0.2">
      <c r="B140" s="273"/>
      <c r="C140" s="274"/>
      <c r="E140" s="275"/>
      <c r="F140" s="103"/>
      <c r="J140" s="106"/>
      <c r="K140" s="106"/>
      <c r="L140" s="87"/>
      <c r="M140" s="133"/>
      <c r="O140" s="134"/>
    </row>
    <row r="141" spans="2:15" s="24" customFormat="1" x14ac:dyDescent="0.2">
      <c r="B141" s="273"/>
      <c r="C141" s="274"/>
      <c r="E141" s="275"/>
      <c r="F141" s="103"/>
      <c r="J141" s="106"/>
      <c r="K141" s="106"/>
      <c r="L141" s="87"/>
      <c r="M141" s="133"/>
      <c r="O141" s="134"/>
    </row>
    <row r="142" spans="2:15" s="24" customFormat="1" x14ac:dyDescent="0.2">
      <c r="B142" s="273"/>
      <c r="C142" s="274"/>
      <c r="E142" s="275"/>
      <c r="F142" s="103"/>
      <c r="J142" s="106"/>
      <c r="K142" s="106"/>
      <c r="L142" s="87"/>
      <c r="M142" s="133"/>
      <c r="O142" s="134"/>
    </row>
    <row r="143" spans="2:15" s="24" customFormat="1" x14ac:dyDescent="0.2">
      <c r="B143" s="273"/>
      <c r="C143" s="274"/>
      <c r="E143" s="275"/>
      <c r="F143" s="103"/>
      <c r="J143" s="106"/>
      <c r="K143" s="106"/>
      <c r="L143" s="87"/>
      <c r="M143" s="133"/>
      <c r="O143" s="134"/>
    </row>
    <row r="144" spans="2:15" s="24" customFormat="1" x14ac:dyDescent="0.2">
      <c r="B144" s="273"/>
      <c r="C144" s="274"/>
      <c r="E144" s="275"/>
      <c r="F144" s="103"/>
      <c r="J144" s="106"/>
      <c r="K144" s="106"/>
      <c r="L144" s="87"/>
      <c r="M144" s="133"/>
      <c r="O144" s="134"/>
    </row>
    <row r="145" spans="2:15" s="24" customFormat="1" x14ac:dyDescent="0.2">
      <c r="B145" s="273"/>
      <c r="C145" s="274"/>
      <c r="E145" s="275"/>
      <c r="F145" s="103"/>
      <c r="J145" s="106"/>
      <c r="K145" s="106"/>
      <c r="L145" s="87"/>
      <c r="M145" s="133"/>
      <c r="O145" s="134"/>
    </row>
    <row r="146" spans="2:15" s="24" customFormat="1" x14ac:dyDescent="0.2">
      <c r="B146" s="273"/>
      <c r="C146" s="274"/>
      <c r="E146" s="275"/>
      <c r="F146" s="103"/>
      <c r="J146" s="106"/>
      <c r="K146" s="106"/>
      <c r="L146" s="87"/>
      <c r="M146" s="133"/>
      <c r="O146" s="134"/>
    </row>
    <row r="147" spans="2:15" s="24" customFormat="1" x14ac:dyDescent="0.2">
      <c r="B147" s="273"/>
      <c r="C147" s="274"/>
      <c r="E147" s="275"/>
      <c r="F147" s="103"/>
      <c r="J147" s="106"/>
      <c r="K147" s="106"/>
      <c r="L147" s="87"/>
      <c r="M147" s="133"/>
      <c r="O147" s="134"/>
    </row>
    <row r="148" spans="2:15" s="24" customFormat="1" x14ac:dyDescent="0.2">
      <c r="B148" s="273"/>
      <c r="C148" s="274"/>
      <c r="E148" s="275"/>
      <c r="F148" s="103"/>
      <c r="J148" s="106"/>
      <c r="K148" s="106"/>
      <c r="L148" s="87"/>
      <c r="M148" s="133"/>
      <c r="O148" s="134"/>
    </row>
    <row r="149" spans="2:15" s="24" customFormat="1" x14ac:dyDescent="0.2">
      <c r="B149" s="273"/>
      <c r="C149" s="274"/>
      <c r="E149" s="275"/>
      <c r="F149" s="103"/>
      <c r="J149" s="106"/>
      <c r="K149" s="106"/>
      <c r="L149" s="87"/>
      <c r="M149" s="133"/>
      <c r="O149" s="134"/>
    </row>
    <row r="150" spans="2:15" s="24" customFormat="1" x14ac:dyDescent="0.2">
      <c r="B150" s="273"/>
      <c r="C150" s="274"/>
      <c r="E150" s="275"/>
      <c r="F150" s="103"/>
      <c r="J150" s="106"/>
      <c r="K150" s="106"/>
      <c r="L150" s="87"/>
      <c r="M150" s="133"/>
      <c r="O150" s="134"/>
    </row>
    <row r="151" spans="2:15" s="24" customFormat="1" x14ac:dyDescent="0.2">
      <c r="B151" s="273"/>
      <c r="C151" s="274"/>
      <c r="E151" s="275"/>
      <c r="F151" s="103"/>
      <c r="J151" s="106"/>
      <c r="K151" s="106"/>
      <c r="L151" s="87"/>
      <c r="M151" s="133"/>
      <c r="O151" s="134"/>
    </row>
    <row r="152" spans="2:15" s="24" customFormat="1" x14ac:dyDescent="0.2">
      <c r="B152" s="273"/>
      <c r="C152" s="274"/>
      <c r="E152" s="275"/>
      <c r="F152" s="103"/>
      <c r="J152" s="106"/>
      <c r="K152" s="106"/>
      <c r="L152" s="87"/>
      <c r="M152" s="133"/>
      <c r="O152" s="134"/>
    </row>
    <row r="153" spans="2:15" s="24" customFormat="1" x14ac:dyDescent="0.2">
      <c r="B153" s="273"/>
      <c r="C153" s="274"/>
      <c r="E153" s="275"/>
      <c r="F153" s="103"/>
      <c r="J153" s="106"/>
      <c r="K153" s="106"/>
      <c r="L153" s="87"/>
      <c r="M153" s="133"/>
      <c r="O153" s="134"/>
    </row>
    <row r="154" spans="2:15" s="24" customFormat="1" x14ac:dyDescent="0.2">
      <c r="B154" s="273"/>
      <c r="C154" s="274"/>
      <c r="E154" s="275"/>
      <c r="F154" s="103"/>
      <c r="J154" s="106"/>
      <c r="K154" s="106"/>
      <c r="L154" s="87"/>
      <c r="M154" s="133"/>
      <c r="O154" s="134"/>
    </row>
    <row r="155" spans="2:15" s="24" customFormat="1" x14ac:dyDescent="0.2">
      <c r="B155" s="273"/>
      <c r="C155" s="274"/>
      <c r="E155" s="275"/>
      <c r="F155" s="103"/>
      <c r="J155" s="106"/>
      <c r="K155" s="106"/>
      <c r="L155" s="87"/>
      <c r="M155" s="133"/>
      <c r="O155" s="134"/>
    </row>
    <row r="156" spans="2:15" s="24" customFormat="1" x14ac:dyDescent="0.2">
      <c r="B156" s="273"/>
      <c r="C156" s="274"/>
      <c r="E156" s="275"/>
      <c r="F156" s="103"/>
      <c r="J156" s="106"/>
      <c r="K156" s="106"/>
      <c r="L156" s="87"/>
      <c r="M156" s="133"/>
      <c r="O156" s="134"/>
    </row>
    <row r="157" spans="2:15" s="24" customFormat="1" x14ac:dyDescent="0.2">
      <c r="B157" s="273"/>
      <c r="C157" s="274"/>
      <c r="E157" s="275"/>
      <c r="F157" s="103"/>
      <c r="J157" s="106"/>
      <c r="K157" s="106"/>
      <c r="L157" s="87"/>
      <c r="M157" s="133"/>
      <c r="O157" s="134"/>
    </row>
    <row r="158" spans="2:15" s="24" customFormat="1" x14ac:dyDescent="0.2">
      <c r="B158" s="273"/>
      <c r="C158" s="274"/>
      <c r="E158" s="275"/>
      <c r="F158" s="103"/>
      <c r="J158" s="106"/>
      <c r="K158" s="106"/>
      <c r="L158" s="87"/>
      <c r="M158" s="133"/>
      <c r="O158" s="134"/>
    </row>
    <row r="159" spans="2:15" s="24" customFormat="1" x14ac:dyDescent="0.2">
      <c r="B159" s="273"/>
      <c r="C159" s="274"/>
      <c r="E159" s="275"/>
      <c r="F159" s="103"/>
      <c r="J159" s="106"/>
      <c r="K159" s="106"/>
      <c r="L159" s="87"/>
      <c r="M159" s="133"/>
      <c r="O159" s="134"/>
    </row>
    <row r="160" spans="2:15" s="24" customFormat="1" x14ac:dyDescent="0.2">
      <c r="B160" s="273"/>
      <c r="C160" s="274"/>
      <c r="E160" s="275"/>
      <c r="F160" s="103"/>
      <c r="J160" s="106"/>
      <c r="K160" s="106"/>
      <c r="L160" s="87"/>
      <c r="M160" s="133"/>
      <c r="O160" s="134"/>
    </row>
    <row r="161" spans="2:15" s="24" customFormat="1" x14ac:dyDescent="0.2">
      <c r="B161" s="273"/>
      <c r="C161" s="274"/>
      <c r="E161" s="275"/>
      <c r="F161" s="103"/>
      <c r="J161" s="106"/>
      <c r="K161" s="106"/>
      <c r="L161" s="87"/>
      <c r="M161" s="133"/>
      <c r="O161" s="134"/>
    </row>
    <row r="162" spans="2:15" s="24" customFormat="1" x14ac:dyDescent="0.2">
      <c r="B162" s="273"/>
      <c r="C162" s="274"/>
      <c r="E162" s="275"/>
      <c r="F162" s="103"/>
      <c r="J162" s="106"/>
      <c r="K162" s="106"/>
      <c r="L162" s="87"/>
      <c r="M162" s="133"/>
      <c r="O162" s="134"/>
    </row>
    <row r="163" spans="2:15" s="24" customFormat="1" x14ac:dyDescent="0.2">
      <c r="B163" s="273"/>
      <c r="C163" s="274"/>
      <c r="E163" s="275"/>
      <c r="F163" s="103"/>
      <c r="J163" s="106"/>
      <c r="K163" s="106"/>
      <c r="L163" s="87"/>
      <c r="M163" s="133"/>
      <c r="O163" s="134"/>
    </row>
    <row r="164" spans="2:15" s="24" customFormat="1" x14ac:dyDescent="0.2">
      <c r="B164" s="273"/>
      <c r="C164" s="274"/>
      <c r="E164" s="275"/>
      <c r="F164" s="103"/>
      <c r="J164" s="106"/>
      <c r="K164" s="106"/>
      <c r="L164" s="87"/>
      <c r="M164" s="133"/>
      <c r="O164" s="134"/>
    </row>
    <row r="165" spans="2:15" s="24" customFormat="1" x14ac:dyDescent="0.2">
      <c r="B165" s="273"/>
      <c r="C165" s="274"/>
      <c r="E165" s="275"/>
      <c r="F165" s="103"/>
      <c r="J165" s="106"/>
      <c r="K165" s="106"/>
      <c r="L165" s="87"/>
      <c r="M165" s="133"/>
      <c r="O165" s="134"/>
    </row>
    <row r="166" spans="2:15" s="24" customFormat="1" x14ac:dyDescent="0.2">
      <c r="B166" s="273"/>
      <c r="C166" s="274"/>
      <c r="E166" s="275"/>
      <c r="F166" s="103"/>
      <c r="J166" s="106"/>
      <c r="K166" s="106"/>
      <c r="L166" s="87"/>
      <c r="M166" s="133"/>
      <c r="O166" s="134"/>
    </row>
    <row r="167" spans="2:15" s="24" customFormat="1" x14ac:dyDescent="0.2">
      <c r="B167" s="273"/>
      <c r="C167" s="274"/>
      <c r="E167" s="275"/>
      <c r="F167" s="103"/>
      <c r="J167" s="106"/>
      <c r="K167" s="106"/>
      <c r="L167" s="87"/>
      <c r="M167" s="133"/>
      <c r="O167" s="134"/>
    </row>
    <row r="168" spans="2:15" s="24" customFormat="1" x14ac:dyDescent="0.2">
      <c r="B168" s="273"/>
      <c r="C168" s="274"/>
      <c r="E168" s="275"/>
      <c r="F168" s="103"/>
      <c r="J168" s="106"/>
      <c r="K168" s="106"/>
      <c r="L168" s="87"/>
      <c r="M168" s="133"/>
      <c r="O168" s="134"/>
    </row>
    <row r="169" spans="2:15" s="24" customFormat="1" x14ac:dyDescent="0.2">
      <c r="B169" s="273"/>
      <c r="C169" s="274"/>
      <c r="E169" s="275"/>
      <c r="F169" s="103"/>
      <c r="J169" s="106"/>
      <c r="K169" s="106"/>
      <c r="L169" s="87"/>
      <c r="M169" s="133"/>
      <c r="O169" s="134"/>
    </row>
    <row r="170" spans="2:15" s="24" customFormat="1" x14ac:dyDescent="0.2">
      <c r="B170" s="273"/>
      <c r="C170" s="274"/>
      <c r="E170" s="275"/>
      <c r="F170" s="103"/>
      <c r="J170" s="106"/>
      <c r="K170" s="106"/>
      <c r="L170" s="87"/>
      <c r="M170" s="133"/>
      <c r="O170" s="134"/>
    </row>
    <row r="171" spans="2:15" s="24" customFormat="1" x14ac:dyDescent="0.2">
      <c r="B171" s="273"/>
      <c r="C171" s="274"/>
      <c r="E171" s="275"/>
      <c r="F171" s="103"/>
      <c r="J171" s="106"/>
      <c r="K171" s="106"/>
      <c r="L171" s="87"/>
      <c r="M171" s="133"/>
      <c r="O171" s="134"/>
    </row>
    <row r="172" spans="2:15" s="24" customFormat="1" x14ac:dyDescent="0.2">
      <c r="B172" s="273"/>
      <c r="C172" s="274"/>
      <c r="E172" s="275"/>
      <c r="F172" s="103"/>
      <c r="J172" s="106"/>
      <c r="K172" s="106"/>
      <c r="L172" s="87"/>
      <c r="M172" s="133"/>
      <c r="O172" s="134"/>
    </row>
    <row r="173" spans="2:15" s="24" customFormat="1" x14ac:dyDescent="0.2">
      <c r="B173" s="273"/>
      <c r="C173" s="274"/>
      <c r="E173" s="275"/>
      <c r="F173" s="103"/>
      <c r="J173" s="106"/>
      <c r="K173" s="106"/>
      <c r="L173" s="87"/>
      <c r="M173" s="133"/>
      <c r="O173" s="134"/>
    </row>
    <row r="174" spans="2:15" s="24" customFormat="1" x14ac:dyDescent="0.2">
      <c r="B174" s="273"/>
      <c r="C174" s="274"/>
      <c r="E174" s="275"/>
      <c r="F174" s="103"/>
      <c r="J174" s="106"/>
      <c r="K174" s="106"/>
      <c r="L174" s="87"/>
      <c r="M174" s="133"/>
      <c r="O174" s="134"/>
    </row>
    <row r="175" spans="2:15" s="24" customFormat="1" x14ac:dyDescent="0.2">
      <c r="B175" s="273"/>
      <c r="C175" s="274"/>
      <c r="E175" s="275"/>
      <c r="F175" s="103"/>
      <c r="J175" s="106"/>
      <c r="K175" s="106"/>
      <c r="L175" s="87"/>
      <c r="M175" s="133"/>
      <c r="O175" s="134"/>
    </row>
    <row r="176" spans="2:15" s="24" customFormat="1" x14ac:dyDescent="0.2">
      <c r="B176" s="273"/>
      <c r="C176" s="274"/>
      <c r="E176" s="275"/>
      <c r="F176" s="103"/>
      <c r="J176" s="106"/>
      <c r="K176" s="106"/>
      <c r="L176" s="87"/>
      <c r="M176" s="133"/>
      <c r="O176" s="134"/>
    </row>
    <row r="177" spans="2:15" s="24" customFormat="1" x14ac:dyDescent="0.2">
      <c r="B177" s="273"/>
      <c r="C177" s="274"/>
      <c r="E177" s="275"/>
      <c r="F177" s="103"/>
      <c r="J177" s="106"/>
      <c r="K177" s="106"/>
      <c r="L177" s="87"/>
      <c r="M177" s="133"/>
      <c r="O177" s="134"/>
    </row>
    <row r="178" spans="2:15" s="24" customFormat="1" x14ac:dyDescent="0.2">
      <c r="B178" s="273"/>
      <c r="C178" s="274"/>
      <c r="E178" s="275"/>
      <c r="F178" s="103"/>
      <c r="J178" s="106"/>
      <c r="K178" s="106"/>
      <c r="L178" s="87"/>
      <c r="M178" s="133"/>
      <c r="O178" s="134"/>
    </row>
    <row r="179" spans="2:15" s="24" customFormat="1" x14ac:dyDescent="0.2">
      <c r="B179" s="273"/>
      <c r="C179" s="274"/>
      <c r="E179" s="275"/>
      <c r="F179" s="103"/>
      <c r="J179" s="106"/>
      <c r="K179" s="106"/>
      <c r="L179" s="87"/>
      <c r="M179" s="133"/>
      <c r="O179" s="134"/>
    </row>
    <row r="180" spans="2:15" s="24" customFormat="1" x14ac:dyDescent="0.2">
      <c r="B180" s="273"/>
      <c r="C180" s="274"/>
      <c r="E180" s="275"/>
      <c r="F180" s="103"/>
      <c r="J180" s="106"/>
      <c r="K180" s="106"/>
      <c r="L180" s="87"/>
      <c r="M180" s="133"/>
      <c r="O180" s="134"/>
    </row>
    <row r="181" spans="2:15" s="24" customFormat="1" x14ac:dyDescent="0.2">
      <c r="B181" s="273"/>
      <c r="C181" s="274"/>
      <c r="E181" s="275"/>
      <c r="F181" s="103"/>
      <c r="J181" s="106"/>
      <c r="K181" s="106"/>
      <c r="L181" s="87"/>
      <c r="M181" s="133"/>
      <c r="O181" s="134"/>
    </row>
    <row r="182" spans="2:15" s="24" customFormat="1" x14ac:dyDescent="0.2">
      <c r="B182" s="273"/>
      <c r="C182" s="274"/>
      <c r="E182" s="275"/>
      <c r="F182" s="103"/>
      <c r="J182" s="106"/>
      <c r="K182" s="106"/>
      <c r="L182" s="87"/>
      <c r="M182" s="133"/>
      <c r="O182" s="134"/>
    </row>
    <row r="183" spans="2:15" s="24" customFormat="1" x14ac:dyDescent="0.2">
      <c r="B183" s="273"/>
      <c r="C183" s="274"/>
      <c r="E183" s="275"/>
      <c r="F183" s="103"/>
      <c r="J183" s="106"/>
      <c r="K183" s="106"/>
      <c r="L183" s="87"/>
      <c r="M183" s="133"/>
      <c r="O183" s="134"/>
    </row>
    <row r="184" spans="2:15" s="24" customFormat="1" x14ac:dyDescent="0.2">
      <c r="B184" s="273"/>
      <c r="C184" s="274"/>
      <c r="E184" s="275"/>
      <c r="F184" s="103"/>
      <c r="J184" s="106"/>
      <c r="K184" s="106"/>
      <c r="L184" s="87"/>
      <c r="M184" s="133"/>
      <c r="O184" s="134"/>
    </row>
    <row r="185" spans="2:15" s="24" customFormat="1" x14ac:dyDescent="0.2">
      <c r="B185" s="273"/>
      <c r="C185" s="274"/>
      <c r="E185" s="275"/>
      <c r="F185" s="103"/>
      <c r="J185" s="106"/>
      <c r="K185" s="106"/>
      <c r="L185" s="87"/>
      <c r="M185" s="133"/>
      <c r="O185" s="134"/>
    </row>
    <row r="186" spans="2:15" s="24" customFormat="1" x14ac:dyDescent="0.2">
      <c r="B186" s="273"/>
      <c r="C186" s="274"/>
      <c r="E186" s="275"/>
      <c r="F186" s="103"/>
      <c r="J186" s="106"/>
      <c r="K186" s="106"/>
      <c r="L186" s="87"/>
      <c r="M186" s="133"/>
      <c r="O186" s="134"/>
    </row>
    <row r="187" spans="2:15" s="24" customFormat="1" x14ac:dyDescent="0.2">
      <c r="B187" s="273"/>
      <c r="C187" s="274"/>
      <c r="E187" s="275"/>
      <c r="F187" s="103"/>
      <c r="J187" s="106"/>
      <c r="K187" s="106"/>
      <c r="L187" s="87"/>
      <c r="M187" s="133"/>
      <c r="O187" s="134"/>
    </row>
    <row r="188" spans="2:15" x14ac:dyDescent="0.2">
      <c r="C188" s="243"/>
      <c r="E188" s="82" t="s">
        <v>42</v>
      </c>
      <c r="L188" s="87"/>
    </row>
    <row r="189" spans="2:15" x14ac:dyDescent="0.2">
      <c r="C189" s="243"/>
      <c r="E189" s="82" t="s">
        <v>42</v>
      </c>
      <c r="L189" s="87"/>
    </row>
    <row r="190" spans="2:15" x14ac:dyDescent="0.2">
      <c r="C190" s="243"/>
      <c r="E190" s="82" t="s">
        <v>42</v>
      </c>
      <c r="L190" s="87"/>
    </row>
    <row r="191" spans="2:15" x14ac:dyDescent="0.2">
      <c r="C191" s="243"/>
      <c r="E191" s="82" t="s">
        <v>42</v>
      </c>
      <c r="L191" s="87"/>
    </row>
    <row r="192" spans="2:15" x14ac:dyDescent="0.2">
      <c r="C192" s="243"/>
      <c r="E192" s="82" t="s">
        <v>42</v>
      </c>
      <c r="L192" s="87"/>
    </row>
    <row r="193" spans="3:12" x14ac:dyDescent="0.2">
      <c r="C193" s="243"/>
      <c r="E193" s="82" t="s">
        <v>42</v>
      </c>
      <c r="L193" s="87"/>
    </row>
    <row r="194" spans="3:12" x14ac:dyDescent="0.2">
      <c r="C194" s="243"/>
      <c r="E194" s="82" t="s">
        <v>42</v>
      </c>
      <c r="L194" s="87"/>
    </row>
    <row r="195" spans="3:12" x14ac:dyDescent="0.2">
      <c r="C195" s="243"/>
      <c r="E195" s="82" t="s">
        <v>42</v>
      </c>
      <c r="L195" s="87"/>
    </row>
    <row r="196" spans="3:12" x14ac:dyDescent="0.2">
      <c r="C196" s="243"/>
      <c r="E196" s="82" t="s">
        <v>42</v>
      </c>
      <c r="L196" s="87"/>
    </row>
    <row r="197" spans="3:12" x14ac:dyDescent="0.2">
      <c r="C197" s="243"/>
      <c r="E197" s="82" t="s">
        <v>42</v>
      </c>
      <c r="L197" s="87"/>
    </row>
    <row r="198" spans="3:12" x14ac:dyDescent="0.2">
      <c r="C198" s="243"/>
      <c r="E198" s="82" t="s">
        <v>42</v>
      </c>
      <c r="L198" s="87"/>
    </row>
    <row r="199" spans="3:12" x14ac:dyDescent="0.2">
      <c r="C199" s="243"/>
      <c r="E199" s="82" t="s">
        <v>42</v>
      </c>
      <c r="L199" s="87"/>
    </row>
    <row r="200" spans="3:12" x14ac:dyDescent="0.2">
      <c r="C200" s="243"/>
      <c r="E200" s="82" t="s">
        <v>42</v>
      </c>
      <c r="L200" s="87"/>
    </row>
    <row r="201" spans="3:12" x14ac:dyDescent="0.2">
      <c r="C201" s="243"/>
      <c r="E201" s="82" t="s">
        <v>42</v>
      </c>
      <c r="L201" s="87"/>
    </row>
    <row r="202" spans="3:12" x14ac:dyDescent="0.2">
      <c r="C202" s="243"/>
      <c r="E202" s="82" t="s">
        <v>42</v>
      </c>
      <c r="L202" s="87"/>
    </row>
    <row r="203" spans="3:12" x14ac:dyDescent="0.2">
      <c r="C203" s="243"/>
      <c r="E203" s="82" t="s">
        <v>42</v>
      </c>
      <c r="L203" s="87"/>
    </row>
    <row r="204" spans="3:12" x14ac:dyDescent="0.2">
      <c r="C204" s="243"/>
      <c r="E204" s="82" t="s">
        <v>42</v>
      </c>
      <c r="L204" s="87"/>
    </row>
    <row r="205" spans="3:12" x14ac:dyDescent="0.2">
      <c r="C205" s="243"/>
      <c r="E205" s="82" t="s">
        <v>42</v>
      </c>
      <c r="L205" s="87"/>
    </row>
    <row r="206" spans="3:12" x14ac:dyDescent="0.2">
      <c r="C206" s="243"/>
      <c r="E206" s="82" t="s">
        <v>42</v>
      </c>
      <c r="L206" s="87"/>
    </row>
    <row r="207" spans="3:12" x14ac:dyDescent="0.2">
      <c r="C207" s="243"/>
      <c r="E207" s="82" t="s">
        <v>42</v>
      </c>
      <c r="L207" s="87"/>
    </row>
    <row r="208" spans="3:12" x14ac:dyDescent="0.2">
      <c r="C208" s="243"/>
      <c r="E208" s="82" t="s">
        <v>42</v>
      </c>
      <c r="L208" s="87"/>
    </row>
    <row r="209" spans="3:12" x14ac:dyDescent="0.2">
      <c r="C209" s="243"/>
      <c r="E209" s="82" t="s">
        <v>42</v>
      </c>
      <c r="L209" s="87"/>
    </row>
    <row r="210" spans="3:12" x14ac:dyDescent="0.2">
      <c r="C210" s="243"/>
      <c r="E210" s="82" t="s">
        <v>42</v>
      </c>
      <c r="L210" s="87"/>
    </row>
    <row r="211" spans="3:12" x14ac:dyDescent="0.2">
      <c r="C211" s="243"/>
      <c r="E211" s="82" t="s">
        <v>42</v>
      </c>
      <c r="L211" s="87"/>
    </row>
    <row r="212" spans="3:12" x14ac:dyDescent="0.2">
      <c r="C212" s="243"/>
      <c r="E212" s="82" t="s">
        <v>42</v>
      </c>
      <c r="L212" s="87"/>
    </row>
    <row r="213" spans="3:12" x14ac:dyDescent="0.2">
      <c r="C213" s="243"/>
      <c r="E213" s="82" t="s">
        <v>42</v>
      </c>
      <c r="L213" s="87"/>
    </row>
    <row r="214" spans="3:12" x14ac:dyDescent="0.2">
      <c r="C214" s="243"/>
      <c r="E214" s="82" t="s">
        <v>42</v>
      </c>
      <c r="L214" s="87"/>
    </row>
    <row r="215" spans="3:12" x14ac:dyDescent="0.2">
      <c r="C215" s="243"/>
      <c r="E215" s="82" t="s">
        <v>42</v>
      </c>
      <c r="L215" s="87"/>
    </row>
    <row r="216" spans="3:12" x14ac:dyDescent="0.2">
      <c r="C216" s="243"/>
      <c r="E216" s="82" t="s">
        <v>42</v>
      </c>
      <c r="L216" s="87"/>
    </row>
    <row r="217" spans="3:12" x14ac:dyDescent="0.2">
      <c r="C217" s="243"/>
      <c r="E217" s="82" t="s">
        <v>42</v>
      </c>
      <c r="L217" s="87"/>
    </row>
    <row r="218" spans="3:12" x14ac:dyDescent="0.2">
      <c r="C218" s="243"/>
      <c r="E218" s="82" t="s">
        <v>42</v>
      </c>
      <c r="L218" s="87"/>
    </row>
    <row r="219" spans="3:12" x14ac:dyDescent="0.2">
      <c r="C219" s="243"/>
      <c r="E219" s="82" t="s">
        <v>42</v>
      </c>
      <c r="L219" s="87"/>
    </row>
    <row r="220" spans="3:12" x14ac:dyDescent="0.2">
      <c r="C220" s="243"/>
      <c r="E220" s="82" t="s">
        <v>42</v>
      </c>
      <c r="L220" s="87"/>
    </row>
    <row r="221" spans="3:12" x14ac:dyDescent="0.2">
      <c r="C221" s="243"/>
      <c r="E221" s="82" t="s">
        <v>42</v>
      </c>
      <c r="L221" s="87"/>
    </row>
    <row r="222" spans="3:12" x14ac:dyDescent="0.2">
      <c r="C222" s="243"/>
      <c r="E222" s="82" t="s">
        <v>42</v>
      </c>
      <c r="L222" s="87"/>
    </row>
    <row r="223" spans="3:12" x14ac:dyDescent="0.2">
      <c r="C223" s="243"/>
      <c r="E223" s="82" t="s">
        <v>42</v>
      </c>
      <c r="L223" s="87"/>
    </row>
    <row r="224" spans="3:12" x14ac:dyDescent="0.2">
      <c r="C224" s="243"/>
      <c r="E224" s="82" t="s">
        <v>42</v>
      </c>
      <c r="L224" s="87"/>
    </row>
    <row r="225" spans="3:12" x14ac:dyDescent="0.2">
      <c r="C225" s="243"/>
      <c r="E225" s="82" t="s">
        <v>42</v>
      </c>
      <c r="L225" s="87"/>
    </row>
    <row r="226" spans="3:12" x14ac:dyDescent="0.2">
      <c r="C226" s="243"/>
      <c r="E226" s="82" t="s">
        <v>42</v>
      </c>
      <c r="L226" s="87"/>
    </row>
    <row r="227" spans="3:12" x14ac:dyDescent="0.2">
      <c r="C227" s="243"/>
      <c r="E227" s="82" t="s">
        <v>42</v>
      </c>
      <c r="L227" s="87"/>
    </row>
    <row r="228" spans="3:12" x14ac:dyDescent="0.2">
      <c r="C228" s="243"/>
      <c r="E228" s="82" t="s">
        <v>42</v>
      </c>
      <c r="L228" s="87"/>
    </row>
    <row r="229" spans="3:12" x14ac:dyDescent="0.2">
      <c r="C229" s="243"/>
      <c r="E229" s="82" t="s">
        <v>42</v>
      </c>
      <c r="L229" s="87"/>
    </row>
    <row r="230" spans="3:12" x14ac:dyDescent="0.2">
      <c r="C230" s="243"/>
      <c r="E230" s="82" t="s">
        <v>42</v>
      </c>
      <c r="L230" s="87"/>
    </row>
    <row r="231" spans="3:12" x14ac:dyDescent="0.2">
      <c r="C231" s="243"/>
      <c r="E231" s="82" t="s">
        <v>42</v>
      </c>
      <c r="L231" s="87"/>
    </row>
    <row r="232" spans="3:12" x14ac:dyDescent="0.2">
      <c r="C232" s="243"/>
      <c r="E232" s="82" t="s">
        <v>42</v>
      </c>
      <c r="L232" s="87"/>
    </row>
    <row r="233" spans="3:12" x14ac:dyDescent="0.2">
      <c r="C233" s="243"/>
      <c r="E233" s="82" t="s">
        <v>42</v>
      </c>
      <c r="L233" s="87"/>
    </row>
    <row r="234" spans="3:12" x14ac:dyDescent="0.2">
      <c r="C234" s="243"/>
      <c r="E234" s="82" t="s">
        <v>42</v>
      </c>
      <c r="L234" s="87"/>
    </row>
    <row r="235" spans="3:12" x14ac:dyDescent="0.2">
      <c r="C235" s="243"/>
      <c r="E235" s="82" t="s">
        <v>42</v>
      </c>
      <c r="L235" s="87"/>
    </row>
    <row r="236" spans="3:12" x14ac:dyDescent="0.2">
      <c r="C236" s="243"/>
      <c r="E236" s="82" t="s">
        <v>42</v>
      </c>
      <c r="L236" s="87"/>
    </row>
    <row r="237" spans="3:12" x14ac:dyDescent="0.2">
      <c r="C237" s="243"/>
      <c r="E237" s="82" t="s">
        <v>42</v>
      </c>
      <c r="L237" s="87"/>
    </row>
    <row r="238" spans="3:12" x14ac:dyDescent="0.2">
      <c r="C238" s="243"/>
      <c r="E238" s="82" t="s">
        <v>42</v>
      </c>
      <c r="L238" s="87"/>
    </row>
    <row r="239" spans="3:12" x14ac:dyDescent="0.2">
      <c r="C239" s="243"/>
      <c r="E239" s="82" t="s">
        <v>42</v>
      </c>
      <c r="L239" s="87"/>
    </row>
    <row r="240" spans="3:12" x14ac:dyDescent="0.2">
      <c r="C240" s="243"/>
      <c r="E240" s="82" t="s">
        <v>42</v>
      </c>
      <c r="L240" s="87"/>
    </row>
    <row r="241" spans="3:12" x14ac:dyDescent="0.2">
      <c r="C241" s="243"/>
      <c r="E241" s="82" t="s">
        <v>42</v>
      </c>
      <c r="L241" s="87"/>
    </row>
    <row r="242" spans="3:12" x14ac:dyDescent="0.2">
      <c r="C242" s="243"/>
      <c r="E242" s="82" t="s">
        <v>42</v>
      </c>
      <c r="L242" s="87"/>
    </row>
    <row r="243" spans="3:12" x14ac:dyDescent="0.2">
      <c r="C243" s="243"/>
      <c r="E243" s="82" t="s">
        <v>42</v>
      </c>
      <c r="L243" s="87"/>
    </row>
    <row r="244" spans="3:12" x14ac:dyDescent="0.2">
      <c r="C244" s="243"/>
      <c r="E244" s="82" t="s">
        <v>42</v>
      </c>
      <c r="L244" s="87"/>
    </row>
    <row r="245" spans="3:12" x14ac:dyDescent="0.2">
      <c r="C245" s="243"/>
      <c r="E245" s="82" t="s">
        <v>42</v>
      </c>
      <c r="L245" s="87"/>
    </row>
    <row r="246" spans="3:12" x14ac:dyDescent="0.2">
      <c r="C246" s="243"/>
      <c r="E246" s="82" t="s">
        <v>42</v>
      </c>
      <c r="L246" s="87"/>
    </row>
    <row r="247" spans="3:12" x14ac:dyDescent="0.2">
      <c r="C247" s="243"/>
      <c r="E247" s="82" t="s">
        <v>42</v>
      </c>
      <c r="L247" s="87"/>
    </row>
    <row r="248" spans="3:12" x14ac:dyDescent="0.2">
      <c r="C248" s="243"/>
      <c r="E248" s="82" t="s">
        <v>42</v>
      </c>
      <c r="L248" s="87"/>
    </row>
    <row r="249" spans="3:12" x14ac:dyDescent="0.2">
      <c r="C249" s="243"/>
      <c r="E249" s="82" t="s">
        <v>42</v>
      </c>
      <c r="L249" s="87"/>
    </row>
    <row r="250" spans="3:12" x14ac:dyDescent="0.2">
      <c r="C250" s="243"/>
      <c r="E250" s="82" t="s">
        <v>42</v>
      </c>
      <c r="L250" s="87"/>
    </row>
    <row r="251" spans="3:12" x14ac:dyDescent="0.2">
      <c r="C251" s="243"/>
      <c r="E251" s="82" t="s">
        <v>42</v>
      </c>
      <c r="L251" s="87"/>
    </row>
    <row r="252" spans="3:12" x14ac:dyDescent="0.2">
      <c r="C252" s="243"/>
      <c r="E252" s="82" t="s">
        <v>42</v>
      </c>
      <c r="L252" s="87"/>
    </row>
    <row r="253" spans="3:12" x14ac:dyDescent="0.2">
      <c r="C253" s="243"/>
      <c r="E253" s="82" t="s">
        <v>42</v>
      </c>
      <c r="L253" s="87"/>
    </row>
    <row r="254" spans="3:12" x14ac:dyDescent="0.2">
      <c r="C254" s="243"/>
      <c r="E254" s="82" t="s">
        <v>42</v>
      </c>
      <c r="L254" s="87"/>
    </row>
    <row r="255" spans="3:12" x14ac:dyDescent="0.2">
      <c r="C255" s="243"/>
      <c r="E255" s="82" t="s">
        <v>42</v>
      </c>
      <c r="L255" s="87"/>
    </row>
    <row r="256" spans="3:12" x14ac:dyDescent="0.2">
      <c r="C256" s="243"/>
      <c r="E256" s="82" t="s">
        <v>42</v>
      </c>
      <c r="L256" s="87"/>
    </row>
    <row r="257" spans="3:12" x14ac:dyDescent="0.2">
      <c r="C257" s="243"/>
      <c r="E257" s="82" t="s">
        <v>42</v>
      </c>
      <c r="L257" s="87"/>
    </row>
    <row r="258" spans="3:12" x14ac:dyDescent="0.2">
      <c r="C258" s="243"/>
      <c r="E258" s="82" t="s">
        <v>42</v>
      </c>
      <c r="L258" s="87"/>
    </row>
    <row r="259" spans="3:12" x14ac:dyDescent="0.2">
      <c r="C259" s="243"/>
      <c r="E259" s="82" t="s">
        <v>42</v>
      </c>
      <c r="L259" s="87"/>
    </row>
    <row r="260" spans="3:12" x14ac:dyDescent="0.2">
      <c r="C260" s="243"/>
      <c r="E260" s="82" t="s">
        <v>42</v>
      </c>
      <c r="L260" s="87"/>
    </row>
    <row r="261" spans="3:12" x14ac:dyDescent="0.2">
      <c r="C261" s="243"/>
      <c r="E261" s="82" t="s">
        <v>42</v>
      </c>
      <c r="L261" s="87"/>
    </row>
    <row r="262" spans="3:12" x14ac:dyDescent="0.2">
      <c r="C262" s="243"/>
      <c r="E262" s="82" t="s">
        <v>42</v>
      </c>
      <c r="L262" s="87"/>
    </row>
    <row r="263" spans="3:12" x14ac:dyDescent="0.2">
      <c r="C263" s="243"/>
      <c r="E263" s="82" t="s">
        <v>42</v>
      </c>
      <c r="L263" s="87"/>
    </row>
    <row r="264" spans="3:12" x14ac:dyDescent="0.2">
      <c r="C264" s="243"/>
      <c r="E264" s="82" t="s">
        <v>42</v>
      </c>
      <c r="L264" s="87"/>
    </row>
    <row r="265" spans="3:12" x14ac:dyDescent="0.2">
      <c r="C265" s="243"/>
      <c r="E265" s="82" t="s">
        <v>42</v>
      </c>
      <c r="L265" s="87"/>
    </row>
    <row r="266" spans="3:12" x14ac:dyDescent="0.2">
      <c r="C266" s="243"/>
      <c r="E266" s="82" t="s">
        <v>42</v>
      </c>
      <c r="L266" s="87"/>
    </row>
    <row r="267" spans="3:12" x14ac:dyDescent="0.2">
      <c r="C267" s="243"/>
      <c r="E267" s="82" t="s">
        <v>42</v>
      </c>
      <c r="L267" s="87"/>
    </row>
    <row r="268" spans="3:12" x14ac:dyDescent="0.2">
      <c r="C268" s="243"/>
      <c r="E268" s="82" t="s">
        <v>42</v>
      </c>
      <c r="L268" s="87"/>
    </row>
    <row r="269" spans="3:12" x14ac:dyDescent="0.2">
      <c r="C269" s="243"/>
      <c r="E269" s="82" t="s">
        <v>42</v>
      </c>
      <c r="L269" s="87"/>
    </row>
    <row r="270" spans="3:12" x14ac:dyDescent="0.2">
      <c r="C270" s="243"/>
      <c r="E270" s="82" t="s">
        <v>42</v>
      </c>
      <c r="L270" s="87"/>
    </row>
    <row r="271" spans="3:12" x14ac:dyDescent="0.2">
      <c r="C271" s="243"/>
      <c r="E271" s="82" t="s">
        <v>42</v>
      </c>
      <c r="L271" s="87"/>
    </row>
    <row r="272" spans="3:12" x14ac:dyDescent="0.2">
      <c r="C272" s="243"/>
      <c r="E272" s="82" t="s">
        <v>42</v>
      </c>
      <c r="L272" s="87"/>
    </row>
    <row r="273" spans="3:12" x14ac:dyDescent="0.2">
      <c r="C273" s="243"/>
      <c r="E273" s="82" t="s">
        <v>42</v>
      </c>
      <c r="L273" s="87"/>
    </row>
    <row r="274" spans="3:12" x14ac:dyDescent="0.2">
      <c r="C274" s="243"/>
      <c r="E274" s="82" t="s">
        <v>42</v>
      </c>
      <c r="L274" s="87"/>
    </row>
    <row r="275" spans="3:12" x14ac:dyDescent="0.2">
      <c r="C275" s="243"/>
      <c r="E275" s="82" t="s">
        <v>42</v>
      </c>
      <c r="L275" s="87"/>
    </row>
    <row r="276" spans="3:12" x14ac:dyDescent="0.2">
      <c r="C276" s="243"/>
      <c r="E276" s="82" t="s">
        <v>42</v>
      </c>
      <c r="L276" s="87"/>
    </row>
    <row r="277" spans="3:12" x14ac:dyDescent="0.2">
      <c r="C277" s="243"/>
      <c r="E277" s="82" t="s">
        <v>42</v>
      </c>
      <c r="L277" s="87"/>
    </row>
    <row r="278" spans="3:12" x14ac:dyDescent="0.2">
      <c r="C278" s="243"/>
      <c r="E278" s="82" t="s">
        <v>42</v>
      </c>
      <c r="L278" s="87"/>
    </row>
    <row r="279" spans="3:12" x14ac:dyDescent="0.2">
      <c r="C279" s="243"/>
      <c r="E279" s="82" t="s">
        <v>42</v>
      </c>
      <c r="L279" s="87"/>
    </row>
    <row r="280" spans="3:12" x14ac:dyDescent="0.2">
      <c r="C280" s="243"/>
      <c r="E280" s="82" t="s">
        <v>42</v>
      </c>
      <c r="L280" s="87"/>
    </row>
    <row r="281" spans="3:12" x14ac:dyDescent="0.2">
      <c r="C281" s="243"/>
      <c r="E281" s="82" t="s">
        <v>42</v>
      </c>
      <c r="L281" s="87"/>
    </row>
    <row r="282" spans="3:12" x14ac:dyDescent="0.2">
      <c r="C282" s="243"/>
      <c r="E282" s="82" t="s">
        <v>42</v>
      </c>
      <c r="L282" s="87"/>
    </row>
    <row r="283" spans="3:12" x14ac:dyDescent="0.2">
      <c r="C283" s="243"/>
      <c r="E283" s="82" t="s">
        <v>42</v>
      </c>
      <c r="L283" s="87"/>
    </row>
    <row r="284" spans="3:12" x14ac:dyDescent="0.2">
      <c r="C284" s="243"/>
      <c r="E284" s="82" t="s">
        <v>42</v>
      </c>
      <c r="L284" s="87"/>
    </row>
    <row r="285" spans="3:12" x14ac:dyDescent="0.2">
      <c r="C285" s="243"/>
      <c r="E285" s="82" t="s">
        <v>42</v>
      </c>
      <c r="L285" s="87"/>
    </row>
    <row r="286" spans="3:12" x14ac:dyDescent="0.2">
      <c r="C286" s="243"/>
      <c r="E286" s="82" t="s">
        <v>42</v>
      </c>
      <c r="L286" s="87"/>
    </row>
    <row r="287" spans="3:12" x14ac:dyDescent="0.2">
      <c r="C287" s="243"/>
      <c r="E287" s="82" t="s">
        <v>42</v>
      </c>
      <c r="L287" s="87"/>
    </row>
    <row r="288" spans="3:12" x14ac:dyDescent="0.2">
      <c r="C288" s="243"/>
      <c r="E288" s="82" t="s">
        <v>42</v>
      </c>
      <c r="L288" s="87"/>
    </row>
    <row r="289" spans="3:12" x14ac:dyDescent="0.2">
      <c r="C289" s="243"/>
      <c r="E289" s="82" t="s">
        <v>42</v>
      </c>
      <c r="L289" s="87"/>
    </row>
    <row r="290" spans="3:12" x14ac:dyDescent="0.2">
      <c r="C290" s="243"/>
      <c r="E290" s="82" t="s">
        <v>42</v>
      </c>
      <c r="L290" s="87"/>
    </row>
    <row r="291" spans="3:12" x14ac:dyDescent="0.2">
      <c r="C291" s="243"/>
      <c r="E291" s="82" t="s">
        <v>42</v>
      </c>
      <c r="L291" s="87"/>
    </row>
    <row r="292" spans="3:12" x14ac:dyDescent="0.2">
      <c r="C292" s="243"/>
      <c r="E292" s="82" t="s">
        <v>42</v>
      </c>
      <c r="L292" s="87"/>
    </row>
    <row r="293" spans="3:12" x14ac:dyDescent="0.2">
      <c r="C293" s="243"/>
      <c r="E293" s="82" t="s">
        <v>42</v>
      </c>
      <c r="L293" s="87"/>
    </row>
    <row r="294" spans="3:12" x14ac:dyDescent="0.2">
      <c r="C294" s="243"/>
      <c r="E294" s="82" t="s">
        <v>42</v>
      </c>
      <c r="L294" s="87"/>
    </row>
    <row r="295" spans="3:12" x14ac:dyDescent="0.2">
      <c r="C295" s="243"/>
      <c r="E295" s="82" t="s">
        <v>42</v>
      </c>
      <c r="L295" s="87"/>
    </row>
    <row r="296" spans="3:12" x14ac:dyDescent="0.2">
      <c r="C296" s="243"/>
      <c r="E296" s="82" t="s">
        <v>42</v>
      </c>
      <c r="L296" s="87"/>
    </row>
    <row r="297" spans="3:12" x14ac:dyDescent="0.2">
      <c r="C297" s="243"/>
      <c r="E297" s="82" t="s">
        <v>42</v>
      </c>
      <c r="L297" s="87"/>
    </row>
    <row r="298" spans="3:12" x14ac:dyDescent="0.2">
      <c r="C298" s="243"/>
      <c r="E298" s="82" t="s">
        <v>42</v>
      </c>
      <c r="L298" s="87"/>
    </row>
    <row r="299" spans="3:12" x14ac:dyDescent="0.2">
      <c r="C299" s="243"/>
      <c r="E299" s="82" t="s">
        <v>42</v>
      </c>
      <c r="L299" s="87"/>
    </row>
    <row r="300" spans="3:12" x14ac:dyDescent="0.2">
      <c r="C300" s="243"/>
      <c r="E300" s="82" t="s">
        <v>42</v>
      </c>
      <c r="L300" s="87"/>
    </row>
    <row r="301" spans="3:12" x14ac:dyDescent="0.2">
      <c r="C301" s="243"/>
      <c r="E301" s="82" t="s">
        <v>42</v>
      </c>
      <c r="L301" s="87"/>
    </row>
    <row r="302" spans="3:12" x14ac:dyDescent="0.2">
      <c r="C302" s="243"/>
      <c r="E302" s="82" t="s">
        <v>42</v>
      </c>
      <c r="L302" s="87"/>
    </row>
    <row r="303" spans="3:12" x14ac:dyDescent="0.2">
      <c r="C303" s="243"/>
      <c r="E303" s="82" t="s">
        <v>42</v>
      </c>
      <c r="L303" s="87"/>
    </row>
    <row r="304" spans="3:12" x14ac:dyDescent="0.2">
      <c r="C304" s="243"/>
      <c r="E304" s="82" t="s">
        <v>42</v>
      </c>
      <c r="L304" s="87"/>
    </row>
    <row r="305" spans="3:12" x14ac:dyDescent="0.2">
      <c r="C305" s="243"/>
      <c r="E305" s="82" t="s">
        <v>42</v>
      </c>
      <c r="L305" s="87"/>
    </row>
    <row r="306" spans="3:12" x14ac:dyDescent="0.2">
      <c r="C306" s="243"/>
      <c r="E306" s="82" t="s">
        <v>42</v>
      </c>
      <c r="L306" s="87"/>
    </row>
    <row r="307" spans="3:12" x14ac:dyDescent="0.2">
      <c r="C307" s="243"/>
      <c r="E307" s="82" t="s">
        <v>42</v>
      </c>
      <c r="L307" s="87"/>
    </row>
    <row r="308" spans="3:12" x14ac:dyDescent="0.2">
      <c r="C308" s="243"/>
      <c r="E308" s="82" t="s">
        <v>42</v>
      </c>
      <c r="L308" s="87"/>
    </row>
    <row r="309" spans="3:12" x14ac:dyDescent="0.2">
      <c r="C309" s="243"/>
      <c r="E309" s="82" t="s">
        <v>42</v>
      </c>
      <c r="L309" s="87"/>
    </row>
    <row r="310" spans="3:12" x14ac:dyDescent="0.2">
      <c r="C310" s="243"/>
      <c r="E310" s="82" t="s">
        <v>42</v>
      </c>
      <c r="L310" s="87"/>
    </row>
    <row r="311" spans="3:12" x14ac:dyDescent="0.2">
      <c r="C311" s="243"/>
      <c r="E311" s="82" t="s">
        <v>42</v>
      </c>
      <c r="L311" s="87"/>
    </row>
    <row r="312" spans="3:12" x14ac:dyDescent="0.2">
      <c r="C312" s="243"/>
      <c r="E312" s="82" t="s">
        <v>42</v>
      </c>
      <c r="L312" s="87"/>
    </row>
    <row r="313" spans="3:12" x14ac:dyDescent="0.2">
      <c r="C313" s="243"/>
      <c r="E313" s="82" t="s">
        <v>42</v>
      </c>
      <c r="L313" s="87"/>
    </row>
    <row r="314" spans="3:12" x14ac:dyDescent="0.2">
      <c r="C314" s="243"/>
      <c r="E314" s="82" t="s">
        <v>42</v>
      </c>
      <c r="L314" s="87"/>
    </row>
    <row r="315" spans="3:12" x14ac:dyDescent="0.2">
      <c r="C315" s="243"/>
      <c r="E315" s="82" t="s">
        <v>42</v>
      </c>
      <c r="L315" s="87"/>
    </row>
    <row r="316" spans="3:12" x14ac:dyDescent="0.2">
      <c r="C316" s="243"/>
      <c r="E316" s="82" t="s">
        <v>42</v>
      </c>
      <c r="L316" s="87"/>
    </row>
    <row r="317" spans="3:12" x14ac:dyDescent="0.2">
      <c r="C317" s="243"/>
      <c r="E317" s="82" t="s">
        <v>42</v>
      </c>
      <c r="L317" s="87"/>
    </row>
    <row r="318" spans="3:12" x14ac:dyDescent="0.2">
      <c r="C318" s="243"/>
      <c r="E318" s="82" t="s">
        <v>42</v>
      </c>
      <c r="L318" s="87"/>
    </row>
    <row r="319" spans="3:12" x14ac:dyDescent="0.2">
      <c r="C319" s="243"/>
      <c r="E319" s="82" t="s">
        <v>42</v>
      </c>
      <c r="L319" s="87"/>
    </row>
    <row r="320" spans="3:12" x14ac:dyDescent="0.2">
      <c r="C320" s="243"/>
      <c r="E320" s="82" t="s">
        <v>42</v>
      </c>
      <c r="L320" s="87"/>
    </row>
    <row r="321" spans="3:12" x14ac:dyDescent="0.2">
      <c r="C321" s="243"/>
      <c r="E321" s="82" t="s">
        <v>42</v>
      </c>
      <c r="L321" s="87"/>
    </row>
    <row r="322" spans="3:12" x14ac:dyDescent="0.2">
      <c r="C322" s="243"/>
      <c r="E322" s="82" t="s">
        <v>42</v>
      </c>
      <c r="L322" s="87"/>
    </row>
    <row r="323" spans="3:12" x14ac:dyDescent="0.2">
      <c r="C323" s="243"/>
      <c r="E323" s="82" t="s">
        <v>42</v>
      </c>
      <c r="L323" s="87"/>
    </row>
    <row r="324" spans="3:12" x14ac:dyDescent="0.2">
      <c r="C324" s="243"/>
      <c r="E324" s="82" t="s">
        <v>42</v>
      </c>
      <c r="L324" s="87"/>
    </row>
    <row r="325" spans="3:12" x14ac:dyDescent="0.2">
      <c r="C325" s="243"/>
      <c r="E325" s="82" t="s">
        <v>42</v>
      </c>
      <c r="L325" s="87"/>
    </row>
    <row r="326" spans="3:12" x14ac:dyDescent="0.2">
      <c r="C326" s="243"/>
      <c r="E326" s="82" t="s">
        <v>42</v>
      </c>
      <c r="L326" s="87"/>
    </row>
    <row r="327" spans="3:12" x14ac:dyDescent="0.2">
      <c r="C327" s="243"/>
      <c r="E327" s="82" t="s">
        <v>42</v>
      </c>
      <c r="L327" s="87"/>
    </row>
    <row r="328" spans="3:12" x14ac:dyDescent="0.2">
      <c r="C328" s="243"/>
      <c r="E328" s="82" t="s">
        <v>42</v>
      </c>
      <c r="L328" s="87"/>
    </row>
    <row r="329" spans="3:12" x14ac:dyDescent="0.2">
      <c r="C329" s="243"/>
      <c r="E329" s="82" t="s">
        <v>42</v>
      </c>
      <c r="L329" s="87"/>
    </row>
    <row r="330" spans="3:12" x14ac:dyDescent="0.2">
      <c r="C330" s="243"/>
      <c r="E330" s="82" t="s">
        <v>42</v>
      </c>
      <c r="L330" s="87"/>
    </row>
    <row r="331" spans="3:12" x14ac:dyDescent="0.2">
      <c r="C331" s="243"/>
      <c r="E331" s="82" t="s">
        <v>42</v>
      </c>
      <c r="L331" s="87"/>
    </row>
    <row r="332" spans="3:12" x14ac:dyDescent="0.2">
      <c r="C332" s="243"/>
      <c r="E332" s="82" t="s">
        <v>42</v>
      </c>
      <c r="L332" s="87"/>
    </row>
    <row r="333" spans="3:12" x14ac:dyDescent="0.2">
      <c r="C333" s="243"/>
      <c r="E333" s="82" t="s">
        <v>42</v>
      </c>
      <c r="L333" s="87"/>
    </row>
    <row r="334" spans="3:12" x14ac:dyDescent="0.2">
      <c r="C334" s="243"/>
      <c r="E334" s="82" t="s">
        <v>42</v>
      </c>
      <c r="L334" s="87"/>
    </row>
    <row r="335" spans="3:12" x14ac:dyDescent="0.2">
      <c r="C335" s="243"/>
      <c r="E335" s="82" t="s">
        <v>42</v>
      </c>
      <c r="L335" s="87"/>
    </row>
    <row r="336" spans="3:12" x14ac:dyDescent="0.2">
      <c r="C336" s="243"/>
      <c r="E336" s="82" t="s">
        <v>42</v>
      </c>
      <c r="L336" s="87"/>
    </row>
    <row r="337" spans="3:12" x14ac:dyDescent="0.2">
      <c r="C337" s="243"/>
      <c r="E337" s="82" t="s">
        <v>42</v>
      </c>
      <c r="L337" s="87"/>
    </row>
    <row r="338" spans="3:12" x14ac:dyDescent="0.2">
      <c r="C338" s="243"/>
      <c r="E338" s="82" t="s">
        <v>42</v>
      </c>
      <c r="L338" s="87"/>
    </row>
    <row r="339" spans="3:12" x14ac:dyDescent="0.2">
      <c r="C339" s="243"/>
      <c r="E339" s="82" t="s">
        <v>42</v>
      </c>
      <c r="L339" s="87"/>
    </row>
    <row r="340" spans="3:12" x14ac:dyDescent="0.2">
      <c r="C340" s="243"/>
      <c r="E340" s="82" t="s">
        <v>42</v>
      </c>
      <c r="L340" s="87"/>
    </row>
    <row r="341" spans="3:12" x14ac:dyDescent="0.2">
      <c r="C341" s="243"/>
      <c r="E341" s="82" t="s">
        <v>42</v>
      </c>
      <c r="L341" s="87"/>
    </row>
    <row r="342" spans="3:12" x14ac:dyDescent="0.2">
      <c r="C342" s="243"/>
      <c r="E342" s="82" t="s">
        <v>42</v>
      </c>
      <c r="L342" s="87"/>
    </row>
    <row r="343" spans="3:12" x14ac:dyDescent="0.2">
      <c r="C343" s="243"/>
      <c r="E343" s="82" t="s">
        <v>42</v>
      </c>
      <c r="L343" s="87"/>
    </row>
    <row r="344" spans="3:12" x14ac:dyDescent="0.2">
      <c r="C344" s="243"/>
      <c r="E344" s="82" t="s">
        <v>42</v>
      </c>
      <c r="L344" s="87"/>
    </row>
    <row r="345" spans="3:12" x14ac:dyDescent="0.2">
      <c r="C345" s="243"/>
      <c r="E345" s="82" t="s">
        <v>42</v>
      </c>
      <c r="L345" s="87"/>
    </row>
    <row r="346" spans="3:12" x14ac:dyDescent="0.2">
      <c r="C346" s="243"/>
      <c r="E346" s="82" t="s">
        <v>42</v>
      </c>
      <c r="L346" s="87"/>
    </row>
    <row r="347" spans="3:12" x14ac:dyDescent="0.2">
      <c r="C347" s="243"/>
      <c r="E347" s="82" t="s">
        <v>42</v>
      </c>
      <c r="L347" s="87"/>
    </row>
    <row r="348" spans="3:12" x14ac:dyDescent="0.2">
      <c r="C348" s="243"/>
      <c r="E348" s="82" t="s">
        <v>42</v>
      </c>
      <c r="L348" s="87"/>
    </row>
    <row r="349" spans="3:12" x14ac:dyDescent="0.2">
      <c r="C349" s="243"/>
      <c r="E349" s="82" t="s">
        <v>42</v>
      </c>
      <c r="L349" s="87"/>
    </row>
    <row r="350" spans="3:12" x14ac:dyDescent="0.2">
      <c r="C350" s="243"/>
      <c r="E350" s="82" t="s">
        <v>42</v>
      </c>
      <c r="L350" s="87"/>
    </row>
    <row r="351" spans="3:12" x14ac:dyDescent="0.2">
      <c r="C351" s="243"/>
      <c r="E351" s="82" t="s">
        <v>42</v>
      </c>
      <c r="L351" s="87"/>
    </row>
    <row r="352" spans="3:12" x14ac:dyDescent="0.2">
      <c r="C352" s="243"/>
      <c r="E352" s="82" t="s">
        <v>42</v>
      </c>
      <c r="L352" s="87"/>
    </row>
    <row r="353" spans="3:12" x14ac:dyDescent="0.2">
      <c r="C353" s="243"/>
      <c r="E353" s="82" t="s">
        <v>42</v>
      </c>
      <c r="L353" s="87"/>
    </row>
    <row r="354" spans="3:12" x14ac:dyDescent="0.2">
      <c r="C354" s="243"/>
      <c r="E354" s="82" t="s">
        <v>42</v>
      </c>
      <c r="L354" s="87"/>
    </row>
    <row r="355" spans="3:12" x14ac:dyDescent="0.2">
      <c r="C355" s="243"/>
      <c r="E355" s="82" t="s">
        <v>42</v>
      </c>
      <c r="L355" s="87"/>
    </row>
    <row r="356" spans="3:12" x14ac:dyDescent="0.2">
      <c r="C356" s="243"/>
      <c r="E356" s="82" t="s">
        <v>42</v>
      </c>
      <c r="L356" s="87"/>
    </row>
    <row r="357" spans="3:12" x14ac:dyDescent="0.2">
      <c r="C357" s="243"/>
      <c r="E357" s="82" t="s">
        <v>42</v>
      </c>
      <c r="L357" s="87"/>
    </row>
    <row r="358" spans="3:12" x14ac:dyDescent="0.2">
      <c r="C358" s="243"/>
      <c r="E358" s="82" t="s">
        <v>42</v>
      </c>
      <c r="L358" s="87"/>
    </row>
    <row r="359" spans="3:12" x14ac:dyDescent="0.2">
      <c r="C359" s="243"/>
      <c r="E359" s="82" t="s">
        <v>42</v>
      </c>
      <c r="L359" s="87"/>
    </row>
    <row r="360" spans="3:12" x14ac:dyDescent="0.2">
      <c r="C360" s="243"/>
      <c r="E360" s="82" t="s">
        <v>42</v>
      </c>
      <c r="L360" s="87"/>
    </row>
    <row r="361" spans="3:12" x14ac:dyDescent="0.2">
      <c r="C361" s="243"/>
      <c r="E361" s="82" t="s">
        <v>42</v>
      </c>
      <c r="L361" s="87"/>
    </row>
    <row r="362" spans="3:12" x14ac:dyDescent="0.2">
      <c r="C362" s="243"/>
      <c r="E362" s="82" t="s">
        <v>42</v>
      </c>
      <c r="L362" s="87"/>
    </row>
    <row r="363" spans="3:12" x14ac:dyDescent="0.2">
      <c r="C363" s="243"/>
      <c r="E363" s="82" t="s">
        <v>42</v>
      </c>
      <c r="L363" s="87"/>
    </row>
    <row r="364" spans="3:12" x14ac:dyDescent="0.2">
      <c r="C364" s="243"/>
      <c r="E364" s="82" t="s">
        <v>42</v>
      </c>
      <c r="L364" s="87"/>
    </row>
    <row r="365" spans="3:12" x14ac:dyDescent="0.2">
      <c r="C365" s="243"/>
      <c r="E365" s="82" t="s">
        <v>42</v>
      </c>
      <c r="L365" s="87"/>
    </row>
    <row r="366" spans="3:12" x14ac:dyDescent="0.2">
      <c r="C366" s="243"/>
      <c r="E366" s="82" t="s">
        <v>42</v>
      </c>
      <c r="L366" s="87"/>
    </row>
    <row r="367" spans="3:12" x14ac:dyDescent="0.2">
      <c r="C367" s="243"/>
      <c r="E367" s="82" t="s">
        <v>42</v>
      </c>
      <c r="L367" s="87"/>
    </row>
    <row r="368" spans="3:12" x14ac:dyDescent="0.2">
      <c r="C368" s="243"/>
      <c r="E368" s="82" t="s">
        <v>42</v>
      </c>
      <c r="L368" s="87"/>
    </row>
    <row r="369" spans="3:12" x14ac:dyDescent="0.2">
      <c r="C369" s="243"/>
      <c r="E369" s="82" t="s">
        <v>42</v>
      </c>
      <c r="L369" s="87"/>
    </row>
    <row r="370" spans="3:12" x14ac:dyDescent="0.2">
      <c r="C370" s="243"/>
      <c r="E370" s="82" t="s">
        <v>42</v>
      </c>
      <c r="L370" s="87"/>
    </row>
    <row r="371" spans="3:12" x14ac:dyDescent="0.2">
      <c r="C371" s="243"/>
      <c r="E371" s="82" t="s">
        <v>42</v>
      </c>
      <c r="L371" s="87"/>
    </row>
    <row r="372" spans="3:12" x14ac:dyDescent="0.2">
      <c r="C372" s="243"/>
      <c r="E372" s="82" t="s">
        <v>42</v>
      </c>
      <c r="L372" s="87"/>
    </row>
    <row r="373" spans="3:12" x14ac:dyDescent="0.2">
      <c r="C373" s="243"/>
      <c r="E373" s="82" t="s">
        <v>42</v>
      </c>
      <c r="L373" s="87"/>
    </row>
    <row r="374" spans="3:12" x14ac:dyDescent="0.2">
      <c r="C374" s="243"/>
      <c r="E374" s="82" t="s">
        <v>42</v>
      </c>
      <c r="L374" s="87"/>
    </row>
    <row r="375" spans="3:12" x14ac:dyDescent="0.2">
      <c r="C375" s="243"/>
      <c r="E375" s="82" t="s">
        <v>42</v>
      </c>
      <c r="L375" s="87"/>
    </row>
    <row r="376" spans="3:12" x14ac:dyDescent="0.2">
      <c r="C376" s="243"/>
      <c r="E376" s="82" t="s">
        <v>42</v>
      </c>
      <c r="L376" s="87"/>
    </row>
    <row r="377" spans="3:12" x14ac:dyDescent="0.2">
      <c r="C377" s="243"/>
      <c r="E377" s="82" t="s">
        <v>42</v>
      </c>
      <c r="L377" s="87"/>
    </row>
    <row r="378" spans="3:12" x14ac:dyDescent="0.2">
      <c r="C378" s="243"/>
      <c r="E378" s="82" t="s">
        <v>42</v>
      </c>
      <c r="L378" s="87"/>
    </row>
    <row r="379" spans="3:12" x14ac:dyDescent="0.2">
      <c r="C379" s="243"/>
      <c r="E379" s="82" t="s">
        <v>42</v>
      </c>
      <c r="L379" s="87"/>
    </row>
    <row r="380" spans="3:12" x14ac:dyDescent="0.2">
      <c r="C380" s="243"/>
      <c r="E380" s="82" t="s">
        <v>42</v>
      </c>
      <c r="L380" s="87"/>
    </row>
    <row r="381" spans="3:12" x14ac:dyDescent="0.2">
      <c r="C381" s="243"/>
      <c r="E381" s="82" t="s">
        <v>42</v>
      </c>
      <c r="L381" s="87"/>
    </row>
    <row r="382" spans="3:12" x14ac:dyDescent="0.2">
      <c r="C382" s="243"/>
      <c r="E382" s="82" t="s">
        <v>42</v>
      </c>
      <c r="L382" s="87"/>
    </row>
    <row r="383" spans="3:12" x14ac:dyDescent="0.2">
      <c r="C383" s="243"/>
      <c r="E383" s="82" t="s">
        <v>42</v>
      </c>
      <c r="L383" s="87"/>
    </row>
    <row r="384" spans="3:12" x14ac:dyDescent="0.2">
      <c r="C384" s="243"/>
      <c r="E384" s="82" t="s">
        <v>42</v>
      </c>
      <c r="L384" s="87"/>
    </row>
    <row r="385" spans="3:12" x14ac:dyDescent="0.2">
      <c r="C385" s="243"/>
      <c r="E385" s="82" t="s">
        <v>42</v>
      </c>
      <c r="L385" s="87"/>
    </row>
    <row r="386" spans="3:12" x14ac:dyDescent="0.2">
      <c r="C386" s="243"/>
      <c r="E386" s="82" t="s">
        <v>42</v>
      </c>
      <c r="L386" s="87"/>
    </row>
    <row r="387" spans="3:12" x14ac:dyDescent="0.2">
      <c r="C387" s="243"/>
      <c r="E387" s="82" t="s">
        <v>42</v>
      </c>
      <c r="L387" s="87"/>
    </row>
    <row r="388" spans="3:12" x14ac:dyDescent="0.2">
      <c r="C388" s="243"/>
      <c r="E388" s="82" t="s">
        <v>42</v>
      </c>
      <c r="L388" s="87"/>
    </row>
    <row r="389" spans="3:12" x14ac:dyDescent="0.2">
      <c r="C389" s="243"/>
      <c r="E389" s="82" t="s">
        <v>42</v>
      </c>
      <c r="L389" s="87"/>
    </row>
    <row r="390" spans="3:12" x14ac:dyDescent="0.2">
      <c r="C390" s="243"/>
      <c r="E390" s="82" t="s">
        <v>42</v>
      </c>
      <c r="L390" s="87"/>
    </row>
    <row r="391" spans="3:12" x14ac:dyDescent="0.2">
      <c r="C391" s="243"/>
      <c r="E391" s="82" t="s">
        <v>42</v>
      </c>
      <c r="L391" s="87"/>
    </row>
    <row r="392" spans="3:12" x14ac:dyDescent="0.2">
      <c r="C392" s="243"/>
      <c r="E392" s="82" t="s">
        <v>42</v>
      </c>
      <c r="L392" s="87"/>
    </row>
    <row r="393" spans="3:12" x14ac:dyDescent="0.2">
      <c r="C393" s="243"/>
      <c r="E393" s="82" t="s">
        <v>42</v>
      </c>
      <c r="L393" s="87"/>
    </row>
    <row r="394" spans="3:12" x14ac:dyDescent="0.2">
      <c r="C394" s="243"/>
      <c r="E394" s="82" t="s">
        <v>42</v>
      </c>
      <c r="L394" s="87"/>
    </row>
    <row r="395" spans="3:12" x14ac:dyDescent="0.2">
      <c r="C395" s="243"/>
      <c r="E395" s="82" t="s">
        <v>42</v>
      </c>
      <c r="L395" s="87"/>
    </row>
    <row r="396" spans="3:12" x14ac:dyDescent="0.2">
      <c r="C396" s="243"/>
      <c r="E396" s="82" t="s">
        <v>42</v>
      </c>
      <c r="L396" s="87"/>
    </row>
    <row r="397" spans="3:12" x14ac:dyDescent="0.2">
      <c r="C397" s="243"/>
      <c r="E397" s="82" t="s">
        <v>42</v>
      </c>
      <c r="L397" s="87"/>
    </row>
    <row r="398" spans="3:12" x14ac:dyDescent="0.2">
      <c r="C398" s="243"/>
      <c r="E398" s="82" t="s">
        <v>42</v>
      </c>
      <c r="L398" s="87"/>
    </row>
    <row r="399" spans="3:12" x14ac:dyDescent="0.2">
      <c r="C399" s="243"/>
      <c r="E399" s="82" t="s">
        <v>42</v>
      </c>
      <c r="L399" s="87"/>
    </row>
    <row r="400" spans="3:12" x14ac:dyDescent="0.2">
      <c r="C400" s="243"/>
      <c r="E400" s="82" t="s">
        <v>42</v>
      </c>
      <c r="L400" s="87"/>
    </row>
    <row r="401" spans="3:12" x14ac:dyDescent="0.2">
      <c r="C401" s="243"/>
      <c r="E401" s="82" t="s">
        <v>42</v>
      </c>
      <c r="L401" s="87"/>
    </row>
    <row r="402" spans="3:12" x14ac:dyDescent="0.2">
      <c r="C402" s="243"/>
      <c r="E402" s="82" t="s">
        <v>42</v>
      </c>
      <c r="L402" s="87"/>
    </row>
    <row r="403" spans="3:12" x14ac:dyDescent="0.2">
      <c r="C403" s="243"/>
      <c r="E403" s="82" t="s">
        <v>42</v>
      </c>
      <c r="L403" s="87"/>
    </row>
    <row r="404" spans="3:12" x14ac:dyDescent="0.2">
      <c r="C404" s="243"/>
      <c r="E404" s="82" t="s">
        <v>42</v>
      </c>
      <c r="L404" s="87"/>
    </row>
    <row r="405" spans="3:12" x14ac:dyDescent="0.2">
      <c r="C405" s="243"/>
      <c r="E405" s="82" t="s">
        <v>42</v>
      </c>
      <c r="L405" s="87"/>
    </row>
    <row r="406" spans="3:12" x14ac:dyDescent="0.2">
      <c r="C406" s="243"/>
      <c r="E406" s="82" t="s">
        <v>42</v>
      </c>
      <c r="L406" s="87"/>
    </row>
    <row r="407" spans="3:12" x14ac:dyDescent="0.2">
      <c r="C407" s="243"/>
      <c r="E407" s="82" t="s">
        <v>42</v>
      </c>
      <c r="L407" s="87"/>
    </row>
    <row r="408" spans="3:12" x14ac:dyDescent="0.2">
      <c r="C408" s="243"/>
      <c r="E408" s="82" t="s">
        <v>42</v>
      </c>
      <c r="L408" s="87"/>
    </row>
    <row r="409" spans="3:12" x14ac:dyDescent="0.2">
      <c r="C409" s="243"/>
      <c r="E409" s="82" t="s">
        <v>42</v>
      </c>
      <c r="L409" s="87"/>
    </row>
    <row r="410" spans="3:12" x14ac:dyDescent="0.2">
      <c r="C410" s="243"/>
      <c r="E410" s="82" t="s">
        <v>42</v>
      </c>
      <c r="L410" s="87"/>
    </row>
    <row r="411" spans="3:12" x14ac:dyDescent="0.2">
      <c r="C411" s="243"/>
      <c r="E411" s="82" t="s">
        <v>42</v>
      </c>
      <c r="L411" s="87"/>
    </row>
    <row r="412" spans="3:12" x14ac:dyDescent="0.2">
      <c r="C412" s="243"/>
      <c r="E412" s="82" t="s">
        <v>42</v>
      </c>
      <c r="L412" s="87"/>
    </row>
    <row r="413" spans="3:12" x14ac:dyDescent="0.2">
      <c r="C413" s="243"/>
      <c r="E413" s="82" t="s">
        <v>42</v>
      </c>
      <c r="L413" s="87"/>
    </row>
    <row r="414" spans="3:12" x14ac:dyDescent="0.2">
      <c r="C414" s="243"/>
      <c r="E414" s="82" t="s">
        <v>42</v>
      </c>
      <c r="L414" s="87"/>
    </row>
    <row r="415" spans="3:12" x14ac:dyDescent="0.2">
      <c r="C415" s="243"/>
      <c r="E415" s="82" t="s">
        <v>42</v>
      </c>
      <c r="L415" s="87"/>
    </row>
    <row r="416" spans="3:12" x14ac:dyDescent="0.2">
      <c r="C416" s="243"/>
      <c r="E416" s="82" t="s">
        <v>42</v>
      </c>
      <c r="L416" s="87"/>
    </row>
    <row r="417" spans="3:12" x14ac:dyDescent="0.2">
      <c r="C417" s="243"/>
      <c r="E417" s="82" t="s">
        <v>42</v>
      </c>
      <c r="L417" s="87"/>
    </row>
    <row r="418" spans="3:12" x14ac:dyDescent="0.2">
      <c r="C418" s="243"/>
      <c r="E418" s="82" t="s">
        <v>42</v>
      </c>
      <c r="L418" s="87"/>
    </row>
    <row r="419" spans="3:12" x14ac:dyDescent="0.2">
      <c r="C419" s="243"/>
      <c r="E419" s="82" t="s">
        <v>42</v>
      </c>
      <c r="L419" s="87"/>
    </row>
    <row r="420" spans="3:12" x14ac:dyDescent="0.2">
      <c r="C420" s="243"/>
      <c r="E420" s="82" t="s">
        <v>42</v>
      </c>
      <c r="L420" s="87"/>
    </row>
    <row r="421" spans="3:12" x14ac:dyDescent="0.2">
      <c r="C421" s="243"/>
      <c r="E421" s="82" t="s">
        <v>42</v>
      </c>
      <c r="L421" s="87"/>
    </row>
    <row r="422" spans="3:12" x14ac:dyDescent="0.2">
      <c r="C422" s="243"/>
      <c r="E422" s="82" t="s">
        <v>42</v>
      </c>
      <c r="L422" s="87"/>
    </row>
    <row r="423" spans="3:12" x14ac:dyDescent="0.2">
      <c r="C423" s="243"/>
      <c r="E423" s="82" t="s">
        <v>42</v>
      </c>
      <c r="L423" s="87"/>
    </row>
    <row r="424" spans="3:12" x14ac:dyDescent="0.2">
      <c r="C424" s="243"/>
      <c r="E424" s="82" t="s">
        <v>42</v>
      </c>
      <c r="L424" s="87"/>
    </row>
    <row r="425" spans="3:12" x14ac:dyDescent="0.2">
      <c r="C425" s="243"/>
      <c r="E425" s="82" t="s">
        <v>42</v>
      </c>
      <c r="L425" s="87"/>
    </row>
    <row r="426" spans="3:12" x14ac:dyDescent="0.2">
      <c r="C426" s="243"/>
      <c r="E426" s="82" t="s">
        <v>42</v>
      </c>
      <c r="L426" s="87"/>
    </row>
    <row r="427" spans="3:12" x14ac:dyDescent="0.2">
      <c r="C427" s="243"/>
      <c r="E427" s="82" t="s">
        <v>42</v>
      </c>
      <c r="L427" s="87"/>
    </row>
    <row r="428" spans="3:12" x14ac:dyDescent="0.2">
      <c r="C428" s="243"/>
      <c r="E428" s="82" t="s">
        <v>42</v>
      </c>
      <c r="L428" s="87"/>
    </row>
    <row r="429" spans="3:12" x14ac:dyDescent="0.2">
      <c r="C429" s="243"/>
      <c r="E429" s="82" t="s">
        <v>42</v>
      </c>
      <c r="L429" s="87"/>
    </row>
    <row r="430" spans="3:12" x14ac:dyDescent="0.2">
      <c r="C430" s="243"/>
      <c r="E430" s="82" t="s">
        <v>42</v>
      </c>
      <c r="L430" s="87"/>
    </row>
    <row r="431" spans="3:12" x14ac:dyDescent="0.2">
      <c r="C431" s="243"/>
      <c r="E431" s="82" t="s">
        <v>42</v>
      </c>
      <c r="L431" s="87"/>
    </row>
    <row r="432" spans="3:12" x14ac:dyDescent="0.2">
      <c r="C432" s="243"/>
      <c r="E432" s="82" t="s">
        <v>42</v>
      </c>
      <c r="L432" s="87"/>
    </row>
    <row r="433" spans="3:12" x14ac:dyDescent="0.2">
      <c r="C433" s="243"/>
      <c r="E433" s="82" t="s">
        <v>42</v>
      </c>
      <c r="L433" s="87"/>
    </row>
    <row r="434" spans="3:12" x14ac:dyDescent="0.2">
      <c r="C434" s="243"/>
      <c r="E434" s="82" t="s">
        <v>42</v>
      </c>
      <c r="L434" s="87"/>
    </row>
    <row r="435" spans="3:12" x14ac:dyDescent="0.2">
      <c r="C435" s="243"/>
      <c r="E435" s="82" t="s">
        <v>42</v>
      </c>
      <c r="L435" s="87"/>
    </row>
    <row r="436" spans="3:12" x14ac:dyDescent="0.2">
      <c r="C436" s="243"/>
      <c r="E436" s="82" t="s">
        <v>42</v>
      </c>
      <c r="L436" s="87"/>
    </row>
    <row r="437" spans="3:12" x14ac:dyDescent="0.2">
      <c r="C437" s="243"/>
      <c r="E437" s="82" t="s">
        <v>42</v>
      </c>
      <c r="L437" s="87"/>
    </row>
    <row r="438" spans="3:12" x14ac:dyDescent="0.2">
      <c r="C438" s="243"/>
      <c r="E438" s="82" t="s">
        <v>42</v>
      </c>
      <c r="L438" s="87"/>
    </row>
    <row r="439" spans="3:12" x14ac:dyDescent="0.2">
      <c r="C439" s="243"/>
      <c r="E439" s="82" t="s">
        <v>42</v>
      </c>
      <c r="L439" s="87"/>
    </row>
    <row r="440" spans="3:12" x14ac:dyDescent="0.2">
      <c r="C440" s="243"/>
      <c r="E440" s="82" t="s">
        <v>42</v>
      </c>
      <c r="L440" s="87"/>
    </row>
    <row r="441" spans="3:12" x14ac:dyDescent="0.2">
      <c r="C441" s="243"/>
      <c r="E441" s="82" t="s">
        <v>42</v>
      </c>
      <c r="L441" s="87"/>
    </row>
    <row r="442" spans="3:12" x14ac:dyDescent="0.2">
      <c r="C442" s="243"/>
      <c r="E442" s="82" t="s">
        <v>42</v>
      </c>
      <c r="L442" s="87"/>
    </row>
    <row r="443" spans="3:12" x14ac:dyDescent="0.2">
      <c r="C443" s="243"/>
      <c r="E443" s="82" t="s">
        <v>42</v>
      </c>
      <c r="L443" s="87"/>
    </row>
    <row r="444" spans="3:12" x14ac:dyDescent="0.2">
      <c r="C444" s="243"/>
      <c r="E444" s="82" t="s">
        <v>42</v>
      </c>
      <c r="L444" s="87"/>
    </row>
    <row r="445" spans="3:12" x14ac:dyDescent="0.2">
      <c r="C445" s="243"/>
      <c r="E445" s="82" t="s">
        <v>42</v>
      </c>
      <c r="L445" s="87"/>
    </row>
    <row r="446" spans="3:12" x14ac:dyDescent="0.2">
      <c r="C446" s="243"/>
      <c r="E446" s="82" t="s">
        <v>42</v>
      </c>
      <c r="L446" s="87"/>
    </row>
    <row r="447" spans="3:12" x14ac:dyDescent="0.2">
      <c r="C447" s="243"/>
      <c r="E447" s="82" t="s">
        <v>42</v>
      </c>
      <c r="L447" s="87"/>
    </row>
    <row r="448" spans="3:12" x14ac:dyDescent="0.2">
      <c r="C448" s="243"/>
      <c r="E448" s="82" t="s">
        <v>42</v>
      </c>
      <c r="L448" s="87"/>
    </row>
    <row r="449" spans="3:12" x14ac:dyDescent="0.2">
      <c r="C449" s="243"/>
      <c r="E449" s="82" t="s">
        <v>42</v>
      </c>
      <c r="L449" s="87"/>
    </row>
    <row r="450" spans="3:12" x14ac:dyDescent="0.2">
      <c r="C450" s="243"/>
      <c r="E450" s="82" t="s">
        <v>42</v>
      </c>
      <c r="L450" s="87"/>
    </row>
    <row r="451" spans="3:12" x14ac:dyDescent="0.2">
      <c r="C451" s="243"/>
      <c r="E451" s="82" t="s">
        <v>42</v>
      </c>
      <c r="L451" s="87"/>
    </row>
    <row r="452" spans="3:12" x14ac:dyDescent="0.2">
      <c r="C452" s="243"/>
      <c r="E452" s="82" t="s">
        <v>42</v>
      </c>
      <c r="L452" s="87"/>
    </row>
    <row r="453" spans="3:12" x14ac:dyDescent="0.2">
      <c r="C453" s="243"/>
      <c r="E453" s="82" t="s">
        <v>42</v>
      </c>
      <c r="L453" s="87"/>
    </row>
    <row r="454" spans="3:12" x14ac:dyDescent="0.2">
      <c r="C454" s="243"/>
      <c r="E454" s="82" t="s">
        <v>42</v>
      </c>
      <c r="L454" s="87"/>
    </row>
    <row r="455" spans="3:12" x14ac:dyDescent="0.2">
      <c r="C455" s="243"/>
      <c r="E455" s="82" t="s">
        <v>42</v>
      </c>
      <c r="L455" s="87"/>
    </row>
    <row r="456" spans="3:12" x14ac:dyDescent="0.2">
      <c r="C456" s="243"/>
      <c r="E456" s="82" t="s">
        <v>42</v>
      </c>
      <c r="L456" s="87"/>
    </row>
    <row r="457" spans="3:12" x14ac:dyDescent="0.2">
      <c r="C457" s="243"/>
      <c r="E457" s="82" t="s">
        <v>42</v>
      </c>
      <c r="L457" s="87"/>
    </row>
    <row r="458" spans="3:12" x14ac:dyDescent="0.2">
      <c r="C458" s="243"/>
      <c r="E458" s="82" t="s">
        <v>42</v>
      </c>
      <c r="L458" s="87"/>
    </row>
    <row r="459" spans="3:12" x14ac:dyDescent="0.2">
      <c r="C459" s="243"/>
      <c r="E459" s="82" t="s">
        <v>42</v>
      </c>
      <c r="L459" s="87"/>
    </row>
    <row r="460" spans="3:12" x14ac:dyDescent="0.2">
      <c r="C460" s="243"/>
      <c r="E460" s="82" t="s">
        <v>42</v>
      </c>
      <c r="L460" s="87"/>
    </row>
    <row r="461" spans="3:12" x14ac:dyDescent="0.2">
      <c r="C461" s="243"/>
      <c r="E461" s="82" t="s">
        <v>42</v>
      </c>
      <c r="L461" s="87"/>
    </row>
    <row r="462" spans="3:12" x14ac:dyDescent="0.2">
      <c r="C462" s="243"/>
      <c r="E462" s="82" t="s">
        <v>42</v>
      </c>
      <c r="L462" s="87"/>
    </row>
    <row r="463" spans="3:12" x14ac:dyDescent="0.2">
      <c r="C463" s="243"/>
      <c r="E463" s="82" t="s">
        <v>42</v>
      </c>
      <c r="L463" s="87"/>
    </row>
    <row r="464" spans="3:12" x14ac:dyDescent="0.2">
      <c r="C464" s="243"/>
      <c r="E464" s="82" t="s">
        <v>42</v>
      </c>
      <c r="L464" s="87"/>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C1068" s="243"/>
      <c r="E1068" s="82" t="s">
        <v>42</v>
      </c>
      <c r="L1068" s="87"/>
    </row>
    <row r="1069" spans="3:12" x14ac:dyDescent="0.2">
      <c r="C1069" s="243"/>
      <c r="E1069" s="82" t="s">
        <v>42</v>
      </c>
      <c r="L1069" s="87"/>
    </row>
    <row r="1070" spans="3:12" x14ac:dyDescent="0.2">
      <c r="C1070" s="243"/>
      <c r="E1070" s="82" t="s">
        <v>42</v>
      </c>
      <c r="L1070" s="87"/>
    </row>
    <row r="1071" spans="3:12" x14ac:dyDescent="0.2">
      <c r="C1071" s="243"/>
      <c r="E1071" s="82" t="s">
        <v>42</v>
      </c>
      <c r="L1071" s="87"/>
    </row>
    <row r="1072" spans="3:12" x14ac:dyDescent="0.2">
      <c r="C1072" s="243"/>
      <c r="E1072" s="82" t="s">
        <v>42</v>
      </c>
      <c r="L1072" s="87"/>
    </row>
    <row r="1073" spans="3:12" x14ac:dyDescent="0.2">
      <c r="C1073" s="243"/>
      <c r="E1073" s="82" t="s">
        <v>42</v>
      </c>
      <c r="L1073" s="87"/>
    </row>
    <row r="1074" spans="3:12" x14ac:dyDescent="0.2">
      <c r="C1074" s="243"/>
      <c r="E1074" s="82" t="s">
        <v>42</v>
      </c>
      <c r="L1074" s="87"/>
    </row>
    <row r="1075" spans="3:12" x14ac:dyDescent="0.2">
      <c r="C1075" s="243"/>
      <c r="E1075" s="82" t="s">
        <v>42</v>
      </c>
      <c r="L1075" s="87"/>
    </row>
    <row r="1076" spans="3:12" x14ac:dyDescent="0.2">
      <c r="C1076" s="243"/>
      <c r="E1076" s="82" t="s">
        <v>42</v>
      </c>
      <c r="L1076" s="87"/>
    </row>
    <row r="1077" spans="3:12" x14ac:dyDescent="0.2">
      <c r="C1077" s="243"/>
      <c r="E1077" s="82" t="s">
        <v>42</v>
      </c>
      <c r="L1077" s="87"/>
    </row>
    <row r="1078" spans="3:12" x14ac:dyDescent="0.2">
      <c r="C1078" s="243"/>
      <c r="E1078" s="82" t="s">
        <v>42</v>
      </c>
      <c r="L1078" s="87"/>
    </row>
    <row r="1079" spans="3:12" x14ac:dyDescent="0.2">
      <c r="C1079" s="243"/>
      <c r="E1079" s="82" t="s">
        <v>42</v>
      </c>
      <c r="L1079" s="87"/>
    </row>
    <row r="1080" spans="3:12" x14ac:dyDescent="0.2">
      <c r="C1080" s="243"/>
      <c r="E1080" s="82" t="s">
        <v>42</v>
      </c>
      <c r="L1080" s="87"/>
    </row>
    <row r="1081" spans="3:12" x14ac:dyDescent="0.2">
      <c r="C1081" s="243"/>
      <c r="E1081" s="82" t="s">
        <v>42</v>
      </c>
      <c r="L1081" s="87"/>
    </row>
    <row r="1082" spans="3:12" x14ac:dyDescent="0.2">
      <c r="C1082" s="243"/>
      <c r="E1082" s="82" t="s">
        <v>42</v>
      </c>
      <c r="L1082" s="87"/>
    </row>
    <row r="1083" spans="3:12" x14ac:dyDescent="0.2">
      <c r="C1083" s="243"/>
      <c r="E1083" s="82" t="s">
        <v>42</v>
      </c>
      <c r="L1083" s="87"/>
    </row>
    <row r="1084" spans="3:12" x14ac:dyDescent="0.2">
      <c r="C1084" s="243"/>
      <c r="E1084" s="82" t="s">
        <v>42</v>
      </c>
      <c r="L1084" s="87"/>
    </row>
    <row r="1085" spans="3:12" x14ac:dyDescent="0.2">
      <c r="C1085" s="243"/>
      <c r="E1085" s="82" t="s">
        <v>42</v>
      </c>
      <c r="L1085" s="87"/>
    </row>
    <row r="1086" spans="3:12" x14ac:dyDescent="0.2">
      <c r="C1086" s="243"/>
      <c r="E1086" s="82" t="s">
        <v>42</v>
      </c>
      <c r="L1086" s="87"/>
    </row>
    <row r="1087" spans="3:12" x14ac:dyDescent="0.2">
      <c r="C1087" s="243"/>
      <c r="E1087" s="82" t="s">
        <v>42</v>
      </c>
      <c r="L1087" s="87"/>
    </row>
    <row r="1088" spans="3: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row r="1097" spans="5:12" x14ac:dyDescent="0.2">
      <c r="E1097" s="82" t="s">
        <v>42</v>
      </c>
      <c r="L1097" s="87"/>
    </row>
    <row r="1098" spans="5:12" x14ac:dyDescent="0.2">
      <c r="E1098" s="82" t="s">
        <v>42</v>
      </c>
      <c r="L1098" s="87"/>
    </row>
    <row r="1099" spans="5:12" x14ac:dyDescent="0.2">
      <c r="E1099" s="82" t="s">
        <v>42</v>
      </c>
      <c r="L1099" s="87"/>
    </row>
    <row r="1100" spans="5:12" x14ac:dyDescent="0.2">
      <c r="E1100" s="82" t="s">
        <v>42</v>
      </c>
      <c r="L1100" s="87"/>
    </row>
    <row r="1101" spans="5:12" x14ac:dyDescent="0.2">
      <c r="E1101" s="82" t="s">
        <v>42</v>
      </c>
      <c r="L1101" s="87"/>
    </row>
    <row r="1102" spans="5:12" x14ac:dyDescent="0.2">
      <c r="E1102" s="82" t="s">
        <v>42</v>
      </c>
      <c r="L1102" s="87"/>
    </row>
    <row r="1103" spans="5:12" x14ac:dyDescent="0.2">
      <c r="E1103" s="82" t="s">
        <v>42</v>
      </c>
      <c r="L1103" s="87"/>
    </row>
    <row r="1104" spans="5:12" x14ac:dyDescent="0.2">
      <c r="E1104" s="82" t="s">
        <v>42</v>
      </c>
      <c r="L1104" s="87"/>
    </row>
    <row r="1105" spans="5:12" x14ac:dyDescent="0.2">
      <c r="E1105" s="82" t="s">
        <v>42</v>
      </c>
      <c r="L1105" s="87"/>
    </row>
    <row r="1106" spans="5:12" x14ac:dyDescent="0.2">
      <c r="E1106" s="82" t="s">
        <v>42</v>
      </c>
      <c r="L1106" s="87"/>
    </row>
    <row r="1107" spans="5:12" x14ac:dyDescent="0.2">
      <c r="E1107" s="82" t="s">
        <v>42</v>
      </c>
      <c r="L1107" s="87"/>
    </row>
    <row r="1108" spans="5:12" x14ac:dyDescent="0.2">
      <c r="E1108" s="82" t="s">
        <v>42</v>
      </c>
      <c r="L1108" s="87"/>
    </row>
    <row r="1109" spans="5:12" x14ac:dyDescent="0.2">
      <c r="E1109" s="82" t="s">
        <v>42</v>
      </c>
      <c r="L1109" s="87"/>
    </row>
    <row r="1110" spans="5:12" x14ac:dyDescent="0.2">
      <c r="E1110" s="82" t="s">
        <v>42</v>
      </c>
      <c r="L1110" s="87"/>
    </row>
    <row r="1111" spans="5:12" x14ac:dyDescent="0.2">
      <c r="E1111" s="82" t="s">
        <v>42</v>
      </c>
      <c r="L1111" s="87"/>
    </row>
    <row r="1112" spans="5:12" x14ac:dyDescent="0.2">
      <c r="E1112" s="82" t="s">
        <v>42</v>
      </c>
      <c r="L1112" s="87"/>
    </row>
    <row r="1113" spans="5:12" x14ac:dyDescent="0.2">
      <c r="E1113" s="82" t="s">
        <v>42</v>
      </c>
      <c r="L1113" s="87"/>
    </row>
  </sheetData>
  <sheetProtection formatCells="0" formatColumns="0" formatRows="0" insertRows="0" deleteRows="0" selectLockedCells="1" autoFilter="0"/>
  <protectedRanges>
    <protectedRange sqref="A10:D10 F10:K10 A55:H85 J86 A11:K12 J55:K85 A13:H53 J13:K53 A87:K338 I13:I86"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54:H54 J54:K54" name="Oblast3_2"/>
    <protectedRange sqref="A86:H86 K86" name="Oblast3_2_1"/>
  </protectedRanges>
  <autoFilter ref="A10:Z1113"/>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32"/>
      <c r="V1" s="332"/>
      <c r="W1" s="332"/>
      <c r="X1" s="332"/>
      <c r="Y1" s="332"/>
      <c r="Z1" s="332"/>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Hořetice - Březno u Chomutova, železniční svršek a spodek</v>
      </c>
      <c r="D4" s="136" t="s">
        <v>45</v>
      </c>
      <c r="E4" s="137" t="str">
        <f>'formulář 5 -pol.rozp'!$J$4</f>
        <v>SO 04-11-01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42255</v>
      </c>
      <c r="D5" s="136" t="s">
        <v>47</v>
      </c>
      <c r="E5" s="70">
        <f>'formulář 5 -pol.rozp'!$E$4</f>
        <v>0</v>
      </c>
      <c r="H5" s="333"/>
      <c r="I5" s="334"/>
      <c r="J5" s="335"/>
      <c r="K5" s="335"/>
      <c r="L5" s="52"/>
      <c r="M5" s="336"/>
      <c r="N5" s="336"/>
      <c r="O5" s="336"/>
      <c r="Q5" s="61"/>
    </row>
    <row r="6" spans="1:29" ht="14.45" customHeight="1" x14ac:dyDescent="0.2">
      <c r="A6" s="146" t="s">
        <v>11</v>
      </c>
      <c r="B6" s="147"/>
      <c r="C6" s="148"/>
      <c r="D6" s="149"/>
      <c r="E6" s="150"/>
      <c r="F6" s="151"/>
      <c r="G6" s="152"/>
      <c r="H6" s="153"/>
      <c r="I6" s="144"/>
      <c r="J6" s="154"/>
      <c r="K6" s="154"/>
      <c r="L6" s="155"/>
      <c r="M6" s="337"/>
      <c r="N6" s="337"/>
      <c r="O6" s="339"/>
      <c r="P6" s="339"/>
      <c r="Q6" s="61"/>
      <c r="R6" s="62"/>
    </row>
    <row r="7" spans="1:29" x14ac:dyDescent="0.2">
      <c r="A7" s="156" t="s">
        <v>13</v>
      </c>
      <c r="B7" s="157" t="s">
        <v>14</v>
      </c>
      <c r="C7" s="158" t="s">
        <v>22</v>
      </c>
      <c r="D7" s="159" t="s">
        <v>15</v>
      </c>
      <c r="E7" s="160"/>
      <c r="F7" s="161"/>
      <c r="G7" s="145"/>
      <c r="H7" s="145" t="s">
        <v>48</v>
      </c>
      <c r="I7" s="144"/>
      <c r="J7" s="154"/>
      <c r="K7" s="154"/>
      <c r="L7" s="162"/>
      <c r="M7" s="338"/>
      <c r="N7" s="338"/>
      <c r="O7" s="340"/>
      <c r="P7" s="341"/>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8"/>
      <c r="N8" s="338"/>
      <c r="O8" s="340"/>
      <c r="P8" s="341"/>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7156.9362000000001</v>
      </c>
      <c r="F17" s="207">
        <f>F15+1</f>
        <v>14</v>
      </c>
      <c r="G17" s="208" t="str">
        <f ca="1">IF(A17="","",IF(A17="S","",IF(A17=0,"","tisk")))</f>
        <v>tisk</v>
      </c>
      <c r="H17" s="193">
        <f ca="1">1000*ROUND(E17,3)-1000*E17</f>
        <v>-0.20000000018626451</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ze strojního čištění 5320,974*2,4235*0,3*1,85=7156,9362</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1580.4613999999999</v>
      </c>
      <c r="F19" s="207">
        <f>F17+1</f>
        <v>15</v>
      </c>
      <c r="G19" s="208" t="str">
        <f ca="1">IF(A19="","",IF(A19="S","",IF(A19=0,"","tisk")))</f>
        <v>tisk</v>
      </c>
      <c r="H19" s="193">
        <f ca="1">1000*ROUND(E19,3)-1000*E19</f>
        <v>-0.39999999990686774</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4110 m rozdělení "d", hmotnost pražce á 272kg. 3543*1,64*0,272=1580,4614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1.5708</v>
      </c>
      <c r="F21" s="207">
        <f>F19+1</f>
        <v>16</v>
      </c>
      <c r="G21" s="208" t="str">
        <f ca="1">IF(A21="","",IF(A21="S","",IF(A21=0,"","tisk")))</f>
        <v>tisk</v>
      </c>
      <c r="H21" s="193">
        <f ca="1">1000*ROUND(E21,3)-1000*E21</f>
        <v>0.20000000000004547</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(3543+1778)*1,64*2*0,00009=1,5708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2.8448000000000002</v>
      </c>
      <c r="F23" s="207">
        <f>F21+1</f>
        <v>17</v>
      </c>
      <c r="G23" s="208" t="str">
        <f ca="1">IF(A23="","",IF(A23="S","",IF(A23=0,"","tisk")))</f>
        <v>tisk</v>
      </c>
      <c r="H23" s="193">
        <f ca="1">1000*ROUND(E23,3)-1000*E23</f>
        <v>0.1999999999998181</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(3543+1778)*1,64*2*0,000163=2,8448</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291.59199999999998</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1778*1,64*0,1=291,592</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14.725</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6xKilometrovník + 47 x hektometrovník + zajišťovací značky 6*0,397+47*0,157+73*0,068=14,7250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12895.380499999999</v>
      </c>
      <c r="F29" s="207">
        <f>F27+1</f>
        <v>20</v>
      </c>
      <c r="G29" s="208" t="str">
        <f ca="1">IF(A29="","",IF(A29="S","",IF(A29=0,"","tisk")))</f>
        <v>tisk</v>
      </c>
      <c r="H29" s="193">
        <f ca="1">1000*ROUND(E29,3)-1000*E29</f>
        <v>0.5</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5320,974*2,4235=12895,3805</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3868.6140999999998</v>
      </c>
      <c r="F31" s="207">
        <f>F29+1</f>
        <v>21</v>
      </c>
      <c r="G31" s="208" t="str">
        <f ca="1">IF(A31="","",IF(A31="S","",IF(A31=0,"","tisk")))</f>
        <v>tisk</v>
      </c>
      <c r="H31" s="193">
        <f ca="1">1000*ROUND(E31,3)-1000*E31</f>
        <v>-9.999999962747097E-2</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5320,974*2,4235*0,3=3868,6141</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38686.141499999998</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10*(5320,974*2,4235*0,3)=38686,1415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5318.12</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36" x14ac:dyDescent="0.2">
      <c r="A36" s="196"/>
      <c r="B36" s="196"/>
      <c r="C36" s="197" t="str">
        <f ca="1">IF(ISNUMBER(E35)=TRUE,INDIRECT(ADDRESS($F35,16,4,1,$F$3)),"")</f>
        <v>Doplnění štěrku po strojním čištění + doplnění štěrku na objem kolejového lože na betonových pražcích B91+ doplnění štěrku při směrové a výškové úpravě + Doplnění štěrku při propracování koleje 0,054m3/m (5320,974*2,4235*0,3)+(5320,974*0,2175)+(45*0,054)+(5366*0,054)=5318,1200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5321</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Podle tabulky montáží kolejí 5321=5321,0000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15</v>
      </c>
      <c r="B39" s="203">
        <f ca="1">INDIRECT(ADDRESS($F39,2,4,1,$F$3))</f>
        <v>545111</v>
      </c>
      <c r="C39" s="204" t="str">
        <f ca="1">INDIRECT(ADDRESS($F39,3,4,1,$F$3))</f>
        <v>SVAR KOLEJNIC (STEJNÉHO TVARU) 60 E2, R 65 JEDNOTLIVĚ</v>
      </c>
      <c r="D39" s="205" t="str">
        <f ca="1">INDIRECT(ADDRESS($F39,4,4,1,$F$3))</f>
        <v>KUS</v>
      </c>
      <c r="E39" s="206">
        <f ca="1">INDIRECT(ADDRESS($F39,5,4,1,$F$3))</f>
        <v>42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(5320/250*2)-0,56=42,0000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16</v>
      </c>
      <c r="B41" s="203">
        <f ca="1">INDIRECT(ADDRESS($F41,2,4,1,$F$3))</f>
        <v>545112</v>
      </c>
      <c r="C41" s="204" t="str">
        <f ca="1">INDIRECT(ADDRESS($F41,3,4,1,$F$3))</f>
        <v>SVAR KOLEJNIC (STEJNÉHO TVARU) 60 E2, R 65 SPOJITĚ</v>
      </c>
      <c r="D41" s="205" t="str">
        <f ca="1">INDIRECT(ADDRESS($F41,4,4,1,$F$3))</f>
        <v>KUS</v>
      </c>
      <c r="E41" s="206">
        <f ca="1">INDIRECT(ADDRESS($F41,5,4,1,$F$3))</f>
        <v>166</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5321/75*2+12*2+(1-0,8933)=166,0000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17</v>
      </c>
      <c r="B43" s="203" t="str">
        <f ca="1">INDIRECT(ADDRESS($F43,2,4,1,$F$3))</f>
        <v>5493R1</v>
      </c>
      <c r="C43" s="204" t="str">
        <f ca="1">INDIRECT(ADDRESS($F43,3,4,1,$F$3))</f>
        <v>Zřízení bezsykové koleje v koleji</v>
      </c>
      <c r="D43" s="205" t="str">
        <f ca="1">INDIRECT(ADDRESS($F43,4,4,1,$F$3))</f>
        <v>M</v>
      </c>
      <c r="E43" s="206">
        <f ca="1">INDIRECT(ADDRESS($F43,5,4,1,$F$3))</f>
        <v>5421</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Zřízení bezstykové koleje podle tabulky montáže kolejí + výběhy do starého stavu 5321+(2*50)=5421,0000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18</v>
      </c>
      <c r="B45" s="203">
        <f ca="1">INDIRECT(ADDRESS($F45,2,4,1,$F$3))</f>
        <v>549510</v>
      </c>
      <c r="C45" s="204" t="str">
        <f ca="1">INDIRECT(ADDRESS($F45,3,4,1,$F$3))</f>
        <v>ŘEZÁNÍ KOLEJNIC BEZ OHLEDU NA TVAR</v>
      </c>
      <c r="D45" s="205" t="str">
        <f ca="1">INDIRECT(ADDRESS($F45,4,4,1,$F$3))</f>
        <v>KUS</v>
      </c>
      <c r="E45" s="206">
        <f ca="1">INDIRECT(ADDRESS($F45,5,4,1,$F$3))</f>
        <v>48</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Řezání kolejnic při vkládání LIS 12*4=48,0000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19</v>
      </c>
      <c r="B47" s="203">
        <f ca="1">INDIRECT(ADDRESS($F47,2,4,1,$F$3))</f>
        <v>542121</v>
      </c>
      <c r="C47" s="204" t="str">
        <f ca="1">INDIRECT(ADDRESS($F47,3,4,1,$F$3))</f>
        <v>SMĚROVÉ A VÝŠKOVÉ VYROVNÁNÍ KOLEJE NA PRAŽCÍCH BETONOVÝCH DO 0,05 M</v>
      </c>
      <c r="D47" s="205" t="str">
        <f ca="1">INDIRECT(ADDRESS($F47,4,4,1,$F$3))</f>
        <v>M</v>
      </c>
      <c r="E47" s="206">
        <f ca="1">INDIRECT(ADDRESS($F47,5,4,1,$F$3))</f>
        <v>5321</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t="str">
        <f ca="1">IF(ISNUMBER(E47)=TRUE,INDIRECT(ADDRESS($F47,16,4,1,$F$3)),"")</f>
        <v>Propracování obnovovaných kolejí po určitém časovém období (určí správa Tratí) 5321=5321,0000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20</v>
      </c>
      <c r="B49" s="203">
        <f ca="1">INDIRECT(ADDRESS($F49,2,4,1,$F$3))</f>
        <v>545210</v>
      </c>
      <c r="C49" s="204" t="str">
        <f ca="1">INDIRECT(ADDRESS($F49,3,4,1,$F$3))</f>
        <v>PŘECHODOVÁ KOLEJNICE 49 E1/60 E2</v>
      </c>
      <c r="D49" s="205" t="str">
        <f ca="1">INDIRECT(ADDRESS($F49,4,4,1,$F$3))</f>
        <v>KUS</v>
      </c>
      <c r="E49" s="206">
        <f ca="1">INDIRECT(ADDRESS($F49,5,4,1,$F$3))</f>
        <v>2</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Přechodové kolejnice 1 pár á 12,5m 1*2=2,0000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ht="25.5" x14ac:dyDescent="0.2">
      <c r="A51" s="203">
        <f ca="1">INDIRECT(ADDRESS($F51,1,4,1,$F$3))</f>
        <v>21</v>
      </c>
      <c r="B51" s="203" t="str">
        <f ca="1">INDIRECT(ADDRESS($F51,2,4,1,$F$3))</f>
        <v>924R22</v>
      </c>
      <c r="C51" s="204" t="str">
        <f ca="1">INDIRECT(ADDRESS($F51,3,4,1,$F$3))</f>
        <v>NÁSTUPIŠTĚ SUDOP DO 400 MM S U 65, ZADNÍ HRANA NA OPĚŘE Z DRTI S KONZOLOVÝMI DESKAMI 145/150 Z UŽITÉHO MATERIÁLU</v>
      </c>
      <c r="D51" s="205" t="str">
        <f ca="1">INDIRECT(ADDRESS($F51,4,4,1,$F$3))</f>
        <v>M</v>
      </c>
      <c r="E51" s="206">
        <f ca="1">INDIRECT(ADDRESS($F51,5,4,1,$F$3))</f>
        <v>60</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t="str">
        <f ca="1">IF(ISNUMBER(E51)=TRUE,INDIRECT(ADDRESS($F51,16,4,1,$F$3)),"")</f>
        <v>Zpětná montáž nástupiště po průjezdu SČ 2x30= 60m</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22</v>
      </c>
      <c r="B53" s="203">
        <f ca="1">INDIRECT(ADDRESS($F53,2,4,1,$F$3))</f>
        <v>923111</v>
      </c>
      <c r="C53" s="204" t="str">
        <f ca="1">INDIRECT(ADDRESS($F53,3,4,1,$F$3))</f>
        <v>KILOMETROVNÍK</v>
      </c>
      <c r="D53" s="205" t="str">
        <f ca="1">INDIRECT(ADDRESS($F53,4,4,1,$F$3))</f>
        <v>KUS</v>
      </c>
      <c r="E53" s="206">
        <f ca="1">INDIRECT(ADDRESS($F53,5,4,1,$F$3))</f>
        <v>6</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23</v>
      </c>
      <c r="B55" s="203">
        <f ca="1">INDIRECT(ADDRESS($F55,2,4,1,$F$3))</f>
        <v>923121</v>
      </c>
      <c r="C55" s="204" t="str">
        <f ca="1">INDIRECT(ADDRESS($F55,3,4,1,$F$3))</f>
        <v>HEKTOMETROVNÍK</v>
      </c>
      <c r="D55" s="205" t="str">
        <f ca="1">INDIRECT(ADDRESS($F55,4,4,1,$F$3))</f>
        <v>KUS</v>
      </c>
      <c r="E55" s="206">
        <f ca="1">INDIRECT(ADDRESS($F55,5,4,1,$F$3))</f>
        <v>47</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24</v>
      </c>
      <c r="B57" s="203">
        <f ca="1">INDIRECT(ADDRESS($F57,2,4,1,$F$3))</f>
        <v>923471</v>
      </c>
      <c r="C57" s="204" t="str">
        <f ca="1">INDIRECT(ADDRESS($F57,3,4,1,$F$3))</f>
        <v>SKLONOVNÍK</v>
      </c>
      <c r="D57" s="205" t="str">
        <f ca="1">INDIRECT(ADDRESS($F57,4,4,1,$F$3))</f>
        <v>KUS</v>
      </c>
      <c r="E57" s="206">
        <f ca="1">INDIRECT(ADDRESS($F57,5,4,1,$F$3))</f>
        <v>14</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7*2=14,0000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25</v>
      </c>
      <c r="B59" s="203">
        <f ca="1">INDIRECT(ADDRESS($F59,2,4,1,$F$3))</f>
        <v>923341</v>
      </c>
      <c r="C59" s="204" t="str">
        <f ca="1">INDIRECT(ADDRESS($F59,3,4,1,$F$3))</f>
        <v>RYCHLOSTNÍK N - TABULE</v>
      </c>
      <c r="D59" s="205" t="str">
        <f ca="1">INDIRECT(ADDRESS($F59,4,4,1,$F$3))</f>
        <v>KUS</v>
      </c>
      <c r="E59" s="206">
        <f ca="1">INDIRECT(ADDRESS($F59,5,4,1,$F$3))</f>
        <v>8</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2+6=8,0000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26</v>
      </c>
      <c r="B61" s="203">
        <f ca="1">INDIRECT(ADDRESS($F61,2,4,1,$F$3))</f>
        <v>923361</v>
      </c>
      <c r="C61" s="204" t="str">
        <f ca="1">INDIRECT(ADDRESS($F61,3,4,1,$F$3))</f>
        <v>RYCHLOSTNÍK "3" - TERČ</v>
      </c>
      <c r="D61" s="205" t="str">
        <f ca="1">INDIRECT(ADDRESS($F61,4,4,1,$F$3))</f>
        <v>KUS</v>
      </c>
      <c r="E61" s="206">
        <f ca="1">INDIRECT(ADDRESS($F61,5,4,1,$F$3))</f>
        <v>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2=2,0000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27</v>
      </c>
      <c r="B63" s="203">
        <f ca="1">INDIRECT(ADDRESS($F63,2,4,1,$F$3))</f>
        <v>923311</v>
      </c>
      <c r="C63" s="204" t="str">
        <f ca="1">INDIRECT(ADDRESS($F63,3,4,1,$F$3))</f>
        <v>PŘEDVĚSTNÍK N - TROJÚHELNÍKOVÝ ŠTÍT</v>
      </c>
      <c r="D63" s="205" t="str">
        <f ca="1">INDIRECT(ADDRESS($F63,4,4,1,$F$3))</f>
        <v>KUS</v>
      </c>
      <c r="E63" s="206">
        <f ca="1">INDIRECT(ADDRESS($F63,5,4,1,$F$3))</f>
        <v>2</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28</v>
      </c>
      <c r="B65" s="203">
        <f ca="1">INDIRECT(ADDRESS($F65,2,4,1,$F$3))</f>
        <v>923431</v>
      </c>
      <c r="C65" s="204" t="str">
        <f ca="1">INDIRECT(ADDRESS($F65,3,4,1,$F$3))</f>
        <v>NÁVĚST "KONEC NÁSTUPIŠTĚ"</v>
      </c>
      <c r="D65" s="205" t="str">
        <f ca="1">INDIRECT(ADDRESS($F65,4,4,1,$F$3))</f>
        <v>KUS</v>
      </c>
      <c r="E65" s="206">
        <f ca="1">INDIRECT(ADDRESS($F65,5,4,1,$F$3))</f>
        <v>4</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29</v>
      </c>
      <c r="B67" s="203">
        <f ca="1">INDIRECT(ADDRESS($F67,2,4,1,$F$3))</f>
        <v>923411</v>
      </c>
      <c r="C67" s="204" t="str">
        <f ca="1">INDIRECT(ADDRESS($F67,3,4,1,$F$3))</f>
        <v>NÁVĚST "VLAK SE BLÍŽÍ K ZASTÁVCE" - ZÁKLADNÍ TABULE</v>
      </c>
      <c r="D67" s="205" t="str">
        <f ca="1">INDIRECT(ADDRESS($F67,4,4,1,$F$3))</f>
        <v>KUS</v>
      </c>
      <c r="E67" s="206">
        <f ca="1">INDIRECT(ADDRESS($F67,5,4,1,$F$3))</f>
        <v>4</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30</v>
      </c>
      <c r="B69" s="203">
        <f ca="1">INDIRECT(ADDRESS($F69,2,4,1,$F$3))</f>
        <v>923451</v>
      </c>
      <c r="C69" s="204" t="str">
        <f ca="1">INDIRECT(ADDRESS($F69,3,4,1,$F$3))</f>
        <v>NÁVĚST "ZKRÁCENÁ VZDÁLENOST"</v>
      </c>
      <c r="D69" s="205" t="str">
        <f ca="1">INDIRECT(ADDRESS($F69,4,4,1,$F$3))</f>
        <v>KUS</v>
      </c>
      <c r="E69" s="206">
        <f ca="1">INDIRECT(ADDRESS($F69,5,4,1,$F$3))</f>
        <v>1</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31</v>
      </c>
      <c r="B71" s="203">
        <f ca="1">INDIRECT(ADDRESS($F71,2,4,1,$F$3))</f>
        <v>923821</v>
      </c>
      <c r="C71" s="204" t="str">
        <f ca="1">INDIRECT(ADDRESS($F71,3,4,1,$F$3))</f>
        <v>SLOUPEK DN 60 PRO NÁVĚST</v>
      </c>
      <c r="D71" s="205" t="str">
        <f ca="1">INDIRECT(ADDRESS($F71,4,4,1,$F$3))</f>
        <v>KUS</v>
      </c>
      <c r="E71" s="206">
        <f ca="1">INDIRECT(ADDRESS($F71,5,4,1,$F$3))</f>
        <v>25</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ht="24" x14ac:dyDescent="0.2">
      <c r="A72" s="196"/>
      <c r="B72" s="196"/>
      <c r="C72" s="197" t="str">
        <f ca="1">IF(ISNUMBER(E71)=TRUE,INDIRECT(ADDRESS($F71,16,4,1,$F$3)),"")</f>
        <v>sklonovníky + rychlostníky + předvěstníky+konec nástupiště +vlak se blíží k zastávce+ zkrácená vzdálenost; 14/2+7+2+4+4+1=25,0000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32</v>
      </c>
      <c r="B73" s="203">
        <f ca="1">INDIRECT(ADDRESS($F73,2,4,1,$F$3))</f>
        <v>923941</v>
      </c>
      <c r="C73" s="204" t="str">
        <f ca="1">INDIRECT(ADDRESS($F73,3,4,1,$F$3))</f>
        <v>ZAJIŠŤOVACÍ ZNAČKA KONZOLOVÁ (K) VČETNĚ OCELOVÉHO SLOUPKU</v>
      </c>
      <c r="D73" s="205" t="str">
        <f ca="1">INDIRECT(ADDRESS($F73,4,4,1,$F$3))</f>
        <v>KUS</v>
      </c>
      <c r="E73" s="206">
        <f ca="1">INDIRECT(ADDRESS($F73,5,4,1,$F$3))</f>
        <v>64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33</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3543</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34</v>
      </c>
      <c r="B77" s="203">
        <f ca="1">INDIRECT(ADDRESS($F77,2,4,1,$F$3))</f>
        <v>965123</v>
      </c>
      <c r="C77" s="204" t="str">
        <f ca="1">INDIRECT(ADDRESS($F77,3,4,1,$F$3))</f>
        <v>Demontáž koleje na dřevěných pražcích do kolejových polí s odvozem na montážní základnu s následným rozebráním</v>
      </c>
      <c r="D77" s="205" t="str">
        <f ca="1">INDIRECT(ADDRESS($F77,4,4,1,$F$3))</f>
        <v>M</v>
      </c>
      <c r="E77" s="206">
        <f ca="1">INDIRECT(ADDRESS($F77,5,4,1,$F$3))</f>
        <v>1778</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35</v>
      </c>
      <c r="B79" s="203">
        <f ca="1">INDIRECT(ADDRESS($F79,2,4,1,$F$3))</f>
        <v>965126</v>
      </c>
      <c r="C79" s="204" t="str">
        <f ca="1">INDIRECT(ADDRESS($F79,3,4,1,$F$3))</f>
        <v>Demontáž koleje na dřevěných pražcích - odvoz rozebraných součástí (z místa demontáže nebo z montážní základny) k likvidaci</v>
      </c>
      <c r="D79" s="205" t="str">
        <f ca="1">INDIRECT(ADDRESS($F79,4,4,1,$F$3))</f>
        <v>T.KM</v>
      </c>
      <c r="E79" s="206">
        <f ca="1">INDIRECT(ADDRESS($F79,5,4,1,$F$3))</f>
        <v>11663.68</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x14ac:dyDescent="0.2">
      <c r="A80" s="196"/>
      <c r="B80" s="196"/>
      <c r="C80" s="197" t="str">
        <f ca="1">IF(ISNUMBER(E79)=TRUE,INDIRECT(ADDRESS($F79,16,4,1,$F$3)),"")</f>
        <v>Délka koleje na dřevěných pražcích x rozdělení x hmotnost dřevěného pražce x vzdálenost 1778*1,64*0,1*40=11663,6800</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36</v>
      </c>
      <c r="B81" s="203">
        <f ca="1">INDIRECT(ADDRESS($F81,2,4,1,$F$3))</f>
        <v>965116</v>
      </c>
      <c r="C81" s="204" t="str">
        <f ca="1">INDIRECT(ADDRESS($F81,3,4,1,$F$3))</f>
        <v>Demontáž koleje na betonových pražcích - odvoz rozebraných součástí (z místa demontáže nebo z montážní základny) k likvidaci</v>
      </c>
      <c r="D81" s="205" t="str">
        <f ca="1">INDIRECT(ADDRESS($F81,4,4,1,$F$3))</f>
        <v>T.KM</v>
      </c>
      <c r="E81" s="206">
        <f ca="1">INDIRECT(ADDRESS($F81,5,4,1,$F$3))</f>
        <v>39511.536</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Demontáž kolejí na betonových pražcích. 4110 m rozdělení "d", hmotnost pražce á 272kg. Vzdálenost 25km. 3543*1,64*0,272*25=39511,5360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37</v>
      </c>
      <c r="B83" s="203">
        <f ca="1">INDIRECT(ADDRESS($F83,2,4,1,$F$3))</f>
        <v>965821</v>
      </c>
      <c r="C83" s="204" t="str">
        <f ca="1">INDIRECT(ADDRESS($F83,3,4,1,$F$3))</f>
        <v>Demontáž kilometrovníku, hektometrovníku, mezníku</v>
      </c>
      <c r="D83" s="205" t="str">
        <f ca="1">INDIRECT(ADDRESS($F83,4,4,1,$F$3))</f>
        <v>KUS</v>
      </c>
      <c r="E83" s="206">
        <f ca="1">INDIRECT(ADDRESS($F83,5,4,1,$F$3))</f>
        <v>53</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ht="25.5" x14ac:dyDescent="0.2">
      <c r="A85" s="203">
        <f ca="1">INDIRECT(ADDRESS($F85,1,4,1,$F$3))</f>
        <v>38</v>
      </c>
      <c r="B85" s="203">
        <f ca="1">INDIRECT(ADDRESS($F85,2,4,1,$F$3))</f>
        <v>965822</v>
      </c>
      <c r="C85" s="204" t="str">
        <f ca="1">INDIRECT(ADDRESS($F85,3,4,1,$F$3))</f>
        <v>Demontáž kilometrovníku, hektometrovníku, mezníku - odvoz (na likvidaci odpadů nebo jiné určené místo)</v>
      </c>
      <c r="D85" s="205" t="str">
        <f ca="1">INDIRECT(ADDRESS($F85,4,4,1,$F$3))</f>
        <v>T.KM</v>
      </c>
      <c r="E85" s="206">
        <f ca="1">INDIRECT(ADDRESS($F85,5,4,1,$F$3))</f>
        <v>244.02500000000001</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t="str">
        <f ca="1">IF(ISNUMBER(E85)=TRUE,INDIRECT(ADDRESS($F85,16,4,1,$F$3)),"")</f>
        <v>6xKilometrovník + 47 x hektometrovník x vzdálenost (6*0,397+47*0,157)*25=244,0250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39</v>
      </c>
      <c r="B87" s="203">
        <f ca="1">INDIRECT(ADDRESS($F87,2,4,1,$F$3))</f>
        <v>965841</v>
      </c>
      <c r="C87" s="204" t="str">
        <f ca="1">INDIRECT(ADDRESS($F87,3,4,1,$F$3))</f>
        <v>Demontáž jakékoliv návěsti</v>
      </c>
      <c r="D87" s="205" t="str">
        <f ca="1">INDIRECT(ADDRESS($F87,4,4,1,$F$3))</f>
        <v>KUS</v>
      </c>
      <c r="E87" s="206">
        <f ca="1">INDIRECT(ADDRESS($F87,5,4,1,$F$3))</f>
        <v>32</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40</v>
      </c>
      <c r="B89" s="203">
        <f ca="1">INDIRECT(ADDRESS($F89,2,4,1,$F$3))</f>
        <v>965842</v>
      </c>
      <c r="C89" s="204" t="str">
        <f ca="1">INDIRECT(ADDRESS($F89,3,4,1,$F$3))</f>
        <v>Demontáž jakékoliv návěsti - odvoz (na likvidaci odpadů nebo jiné určené místo)</v>
      </c>
      <c r="D89" s="205" t="str">
        <f ca="1">INDIRECT(ADDRESS($F89,4,4,1,$F$3))</f>
        <v>T.KM</v>
      </c>
      <c r="E89" s="206">
        <f ca="1">INDIRECT(ADDRESS($F89,5,4,1,$F$3))</f>
        <v>40</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32*0,050*25=40,0000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41</v>
      </c>
      <c r="B91" s="203">
        <f ca="1">INDIRECT(ADDRESS($F91,2,4,1,$F$3))</f>
        <v>965851</v>
      </c>
      <c r="C91" s="204" t="str">
        <f ca="1">INDIRECT(ADDRESS($F91,3,4,1,$F$3))</f>
        <v>Demontáž zajišťovací značky</v>
      </c>
      <c r="D91" s="205" t="str">
        <f ca="1">INDIRECT(ADDRESS($F91,4,4,1,$F$3))</f>
        <v>KUS</v>
      </c>
      <c r="E91" s="206">
        <f ca="1">INDIRECT(ADDRESS($F91,5,4,1,$F$3))</f>
        <v>64</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42</v>
      </c>
      <c r="B93" s="203">
        <f ca="1">INDIRECT(ADDRESS($F93,2,4,1,$F$3))</f>
        <v>965852</v>
      </c>
      <c r="C93" s="204" t="str">
        <f ca="1">INDIRECT(ADDRESS($F93,3,4,1,$F$3))</f>
        <v>Demontáž zajišťovací značky - odvoz (na likvidaci odpadů nebo jiné určené místo)</v>
      </c>
      <c r="D93" s="205" t="str">
        <f ca="1">INDIRECT(ADDRESS($F93,4,4,1,$F$3))</f>
        <v>T.KM</v>
      </c>
      <c r="E93" s="206">
        <f ca="1">INDIRECT(ADDRESS($F93,5,4,1,$F$3))</f>
        <v>108.8</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64*0,068*25=108,8000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43</v>
      </c>
      <c r="B95" s="203">
        <f ca="1">INDIRECT(ADDRESS($F95,2,4,1,$F$3))</f>
        <v>965521</v>
      </c>
      <c r="C95" s="204" t="str">
        <f ca="1">INDIRECT(ADDRESS($F95,3,4,1,$F$3))</f>
        <v>Rozebrání nástupiště typu SUDOP</v>
      </c>
      <c r="D95" s="205" t="str">
        <f ca="1">INDIRECT(ADDRESS($F95,4,4,1,$F$3))</f>
        <v>M</v>
      </c>
      <c r="E95" s="206">
        <f ca="1">INDIRECT(ADDRESS($F95,5,4,1,$F$3))</f>
        <v>83</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t="str">
        <f ca="1">IF(ISNUMBER(E95)=TRUE,INDIRECT(ADDRESS($F95,16,4,1,$F$3)),"")</f>
        <v>Rozebrání nástupiště pro průjezd strojní čističky 102m. 2*102=204,0000</v>
      </c>
      <c r="D96" s="198"/>
      <c r="E96" s="199"/>
      <c r="F96" s="200"/>
      <c r="G96" s="201" t="str">
        <f ca="1">IF(C96="","",IF(C96=0,"","tisk"))</f>
        <v>tisk</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101</v>
      </c>
      <c r="B97" s="203" t="str">
        <f ca="1">INDIRECT(ADDRESS($F97,2,4,1,$F$3))</f>
        <v>9655R1</v>
      </c>
      <c r="C97" s="204" t="str">
        <f ca="1">INDIRECT(ADDRESS($F97,3,4,1,$F$3))</f>
        <v>Rozebrání nástupiště - sypaného, bez odvozu hmot</v>
      </c>
      <c r="D97" s="205" t="str">
        <f ca="1">INDIRECT(ADDRESS($F97,4,4,1,$F$3))</f>
        <v>M</v>
      </c>
      <c r="E97" s="206">
        <f ca="1">INDIRECT(ADDRESS($F97,5,4,1,$F$3))</f>
        <v>77</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t="str">
        <f ca="1">IF(ISNUMBER(E97)=TRUE,INDIRECT(ADDRESS($F97,16,4,1,$F$3)),"")</f>
        <v>Rozebrání nástupiště pro průjezd strojní čističky 77m</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0</v>
      </c>
      <c r="B99" s="203">
        <f ca="1">INDIRECT(ADDRESS($F99,2,4,1,$F$3))</f>
        <v>0</v>
      </c>
      <c r="C99" s="204" t="str">
        <f ca="1">INDIRECT(ADDRESS($F99,3,4,1,$F$3))</f>
        <v>Celkem za Etapu:</v>
      </c>
      <c r="D99" s="205">
        <f ca="1">INDIRECT(ADDRESS($F99,4,4,1,$F$3))</f>
        <v>0</v>
      </c>
      <c r="E99" s="206">
        <f ca="1">INDIRECT(ADDRESS($F99,5,4,1,$F$3))</f>
        <v>0</v>
      </c>
      <c r="F99" s="207">
        <f>F97+1</f>
        <v>55</v>
      </c>
      <c r="G99" s="208" t="str">
        <f ca="1">IF(A99="","",IF(A99="S","",IF(A99=0,"","tisk")))</f>
        <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200</v>
      </c>
      <c r="B101" s="203">
        <f ca="1">INDIRECT(ADDRESS($F101,2,4,1,$F$3))</f>
        <v>200</v>
      </c>
      <c r="C101" s="204" t="str">
        <f ca="1">INDIRECT(ADDRESS($F101,3,4,1,$F$3))</f>
        <v>Etapa B - železniční spodek</v>
      </c>
      <c r="D101" s="205">
        <f ca="1">INDIRECT(ADDRESS($F101,4,4,1,$F$3))</f>
        <v>0</v>
      </c>
      <c r="E101" s="206">
        <f ca="1">INDIRECT(ADDRESS($F101,5,4,1,$F$3))</f>
        <v>0</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44</v>
      </c>
      <c r="B103" s="203">
        <f ca="1">INDIRECT(ADDRESS($F103,2,4,1,$F$3))</f>
        <v>3100</v>
      </c>
      <c r="C103" s="204" t="str">
        <f ca="1">INDIRECT(ADDRESS($F103,3,4,1,$F$3))</f>
        <v>zařízení staveniště, zřízení provoz, demontáž</v>
      </c>
      <c r="D103" s="205" t="str">
        <f ca="1">INDIRECT(ADDRESS($F103,4,4,1,$F$3))</f>
        <v>CEL</v>
      </c>
      <c r="E103" s="206">
        <f ca="1">INDIRECT(ADDRESS($F103,5,4,1,$F$3))</f>
        <v>1</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45</v>
      </c>
      <c r="B105" s="203" t="str">
        <f ca="1">INDIRECT(ADDRESS($F105,2,4,1,$F$3))</f>
        <v>029111R</v>
      </c>
      <c r="C105" s="204" t="str">
        <f ca="1">INDIRECT(ADDRESS($F105,3,4,1,$F$3))</f>
        <v>Vytyčení inženýrských sítí</v>
      </c>
      <c r="D105" s="205" t="str">
        <f ca="1">INDIRECT(ADDRESS($F105,4,4,1,$F$3))</f>
        <v>kpl</v>
      </c>
      <c r="E105" s="206">
        <f ca="1">INDIRECT(ADDRESS($F105,5,4,1,$F$3))</f>
        <v>1</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f ca="1">IF(ISNUMBER(E105)=TRUE,INDIRECT(ADDRESS($F105,16,4,1,$F$3)),"")</f>
        <v>0</v>
      </c>
      <c r="D106" s="198"/>
      <c r="E106" s="199"/>
      <c r="F106" s="200"/>
      <c r="G106" s="201" t="str">
        <f ca="1">IF(C106="","",IF(C106=0,"","tisk"))</f>
        <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ht="25.5" x14ac:dyDescent="0.2">
      <c r="A107" s="203">
        <f ca="1">INDIRECT(ADDRESS($F107,1,4,1,$F$3))</f>
        <v>46</v>
      </c>
      <c r="B107" s="203">
        <f ca="1">INDIRECT(ADDRESS($F107,2,4,1,$F$3))</f>
        <v>15111</v>
      </c>
      <c r="C107" s="204" t="str">
        <f ca="1">INDIRECT(ADDRESS($F107,3,4,1,$F$3))</f>
        <v>POPLATKY ZA LIKVIDACŮ ODPADŮ NEKONTAMINOVANÝCH - 17 05 04 VYTĚŽENÉ ZEMINY A HORNINY -  I. TŘÍDA TĚŽITELNOSTI</v>
      </c>
      <c r="D107" s="205" t="str">
        <f ca="1">INDIRECT(ADDRESS($F107,4,4,1,$F$3))</f>
        <v>T</v>
      </c>
      <c r="E107" s="206">
        <f ca="1">INDIRECT(ADDRESS($F107,5,4,1,$F$3))</f>
        <v>5397.1715000000004</v>
      </c>
      <c r="F107" s="207">
        <f>F105+1</f>
        <v>59</v>
      </c>
      <c r="G107" s="208" t="str">
        <f ca="1">IF(A107="","",IF(A107="S","",IF(A107=0,"","tisk")))</f>
        <v>tisk</v>
      </c>
      <c r="H107" s="193">
        <f ca="1">1000*ROUND(E107,3)-1000*E107</f>
        <v>0.5</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výkop rýhy + příkopy+ ZKPP+nezpevněný příkop   (219+2525,39+158+15)*1,85=5397,1715</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ht="25.5" x14ac:dyDescent="0.2">
      <c r="A109" s="203">
        <f ca="1">INDIRECT(ADDRESS($F109,1,4,1,$F$3))</f>
        <v>47</v>
      </c>
      <c r="B109" s="203">
        <f ca="1">INDIRECT(ADDRESS($F109,2,4,1,$F$3))</f>
        <v>15140</v>
      </c>
      <c r="C109" s="204" t="str">
        <f ca="1">INDIRECT(ADDRESS($F109,3,4,1,$F$3))</f>
        <v>POPLATKY ZA LIKVIDACŮ ODPADŮ NEKONTAMINOVANÝCH - 17 01 01 BETON Z DEMOLIC OBJEKTŮ, ZÁKLADŮ TV</v>
      </c>
      <c r="D109" s="205" t="str">
        <f ca="1">INDIRECT(ADDRESS($F109,4,4,1,$F$3))</f>
        <v>T</v>
      </c>
      <c r="E109" s="206">
        <f ca="1">INDIRECT(ADDRESS($F109,5,4,1,$F$3))</f>
        <v>0.2</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0,1*2=0,2000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48</v>
      </c>
      <c r="B111" s="203">
        <f ca="1">INDIRECT(ADDRESS($F111,2,4,1,$F$3))</f>
        <v>132738</v>
      </c>
      <c r="C111" s="204" t="str">
        <f ca="1">INDIRECT(ADDRESS($F111,3,4,1,$F$3))</f>
        <v>Hloubené vykopávky, rýh, tř. horniny I, dle ČSN 73 6133, odvoz do 20km</v>
      </c>
      <c r="D111" s="205" t="str">
        <f ca="1">INDIRECT(ADDRESS($F111,4,4,1,$F$3))</f>
        <v>M3</v>
      </c>
      <c r="E111" s="206">
        <f ca="1">INDIRECT(ADDRESS($F111,5,4,1,$F$3))</f>
        <v>234</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Viz tab. trativodů  + nezpevněný příkop 219+15=234,0000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49</v>
      </c>
      <c r="B113" s="203">
        <f ca="1">INDIRECT(ADDRESS($F113,2,4,1,$F$3))</f>
        <v>132739</v>
      </c>
      <c r="C113" s="204" t="str">
        <f ca="1">INDIRECT(ADDRESS($F113,3,4,1,$F$3))</f>
        <v>Hloubené vykopávky, rýh, tř. horniny I, dle ČSN 736133,  příplatek za další 1km</v>
      </c>
      <c r="D113" s="205" t="str">
        <f ca="1">INDIRECT(ADDRESS($F113,4,4,1,$F$3))</f>
        <v>M3</v>
      </c>
      <c r="E113" s="206">
        <f ca="1">INDIRECT(ADDRESS($F113,5,4,1,$F$3))</f>
        <v>2340</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Odvoz celkem 30km  30-20   10*(234)=2340,0000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50</v>
      </c>
      <c r="B115" s="203">
        <f ca="1">INDIRECT(ADDRESS($F115,2,4,1,$F$3))</f>
        <v>12933</v>
      </c>
      <c r="C115" s="204" t="str">
        <f ca="1">INDIRECT(ADDRESS($F115,3,4,1,$F$3))</f>
        <v>Čištění od nánosů a usazenin příkopů a příkopových zídek</v>
      </c>
      <c r="D115" s="205" t="str">
        <f ca="1">INDIRECT(ADDRESS($F115,4,4,1,$F$3))</f>
        <v>M3</v>
      </c>
      <c r="E115" s="206">
        <f ca="1">INDIRECT(ADDRESS($F115,5,4,1,$F$3))</f>
        <v>2525.39</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Reprofilace příkopů + odstranění nánosů příkopů 1510,56+1014,83=2525,3900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51</v>
      </c>
      <c r="B117" s="203">
        <f ca="1">INDIRECT(ADDRESS($F117,2,4,1,$F$3))</f>
        <v>125738</v>
      </c>
      <c r="C117" s="204" t="str">
        <f ca="1">INDIRECT(ADDRESS($F117,3,4,1,$F$3))</f>
        <v>Odkopávky a prokopávky zemníků a skládek, tř. horniny I, Dle ČSN 736133, odvoz do 20 km</v>
      </c>
      <c r="D117" s="205" t="str">
        <f ca="1">INDIRECT(ADDRESS($F117,4,4,1,$F$3))</f>
        <v>M3</v>
      </c>
      <c r="E117" s="206">
        <f ca="1">INDIRECT(ADDRESS($F117,5,4,1,$F$3))</f>
        <v>2525.39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Naložení a odvoz odpadu z čištění příkopů 2525,39=2525,3900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x14ac:dyDescent="0.2">
      <c r="A119" s="203">
        <f ca="1">INDIRECT(ADDRESS($F119,1,4,1,$F$3))</f>
        <v>52</v>
      </c>
      <c r="B119" s="203">
        <f ca="1">INDIRECT(ADDRESS($F119,2,4,1,$F$3))</f>
        <v>125739</v>
      </c>
      <c r="C119" s="204" t="str">
        <f ca="1">INDIRECT(ADDRESS($F119,3,4,1,$F$3))</f>
        <v>Odkopávky a prokopávky zemníků a skládek, tř. horniny I, Dle ČSN 736133, příplatek za další 1km</v>
      </c>
      <c r="D119" s="205" t="str">
        <f ca="1">INDIRECT(ADDRESS($F119,4,4,1,$F$3))</f>
        <v>M3</v>
      </c>
      <c r="E119" s="206">
        <f ca="1">INDIRECT(ADDRESS($F119,5,4,1,$F$3))</f>
        <v>25253.9</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Celkem 30km. 30 - 20 x m3. 10*2525,39=25253,9000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53</v>
      </c>
      <c r="B121" s="203">
        <f ca="1">INDIRECT(ADDRESS($F121,2,4,1,$F$3))</f>
        <v>11120</v>
      </c>
      <c r="C121" s="204" t="str">
        <f ca="1">INDIRECT(ADDRESS($F121,3,4,1,$F$3))</f>
        <v>Odstranění křovin</v>
      </c>
      <c r="D121" s="205" t="str">
        <f ca="1">INDIRECT(ADDRESS($F121,4,4,1,$F$3))</f>
        <v>M2</v>
      </c>
      <c r="E121" s="206">
        <f ca="1">INDIRECT(ADDRESS($F121,5,4,1,$F$3))</f>
        <v>13930.72</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f ca="1">IF(ISNUMBER(E121)=TRUE,INDIRECT(ADDRESS($F121,16,4,1,$F$3)),"")</f>
        <v>0</v>
      </c>
      <c r="D122" s="198"/>
      <c r="E122" s="199"/>
      <c r="F122" s="200"/>
      <c r="G122" s="201" t="str">
        <f ca="1">IF(C122="","",IF(C122=0,"","tisk"))</f>
        <v/>
      </c>
      <c r="H122" s="202"/>
      <c r="I122" s="91"/>
      <c r="J122" s="92"/>
      <c r="K122" s="92"/>
      <c r="L122" s="87"/>
      <c r="M122" s="88"/>
      <c r="N122" s="89"/>
      <c r="O122" s="90"/>
      <c r="P122" s="72"/>
      <c r="Q122" s="72"/>
      <c r="R122" s="32"/>
    </row>
    <row r="123" spans="1:29" x14ac:dyDescent="0.2">
      <c r="A123" s="203">
        <f ca="1">INDIRECT(ADDRESS($F123,1,4,1,$F$3))</f>
        <v>54</v>
      </c>
      <c r="B123" s="203">
        <f ca="1">INDIRECT(ADDRESS($F123,2,4,1,$F$3))</f>
        <v>11211</v>
      </c>
      <c r="C123" s="204" t="str">
        <f ca="1">INDIRECT(ADDRESS($F123,3,4,1,$F$3))</f>
        <v>Kácení stromů prům. do 0,5m</v>
      </c>
      <c r="D123" s="205" t="str">
        <f ca="1">INDIRECT(ADDRESS($F123,4,4,1,$F$3))</f>
        <v>KUS</v>
      </c>
      <c r="E123" s="206">
        <f ca="1">INDIRECT(ADDRESS($F123,5,4,1,$F$3))</f>
        <v>139</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13930/100-0,3=139,0000</v>
      </c>
      <c r="D124" s="198"/>
      <c r="E124" s="199"/>
      <c r="F124" s="200"/>
      <c r="G124" s="201" t="str">
        <f ca="1">IF(C124="","",IF(C124=0,"","tisk"))</f>
        <v>tisk</v>
      </c>
      <c r="H124" s="202"/>
      <c r="I124" s="91"/>
      <c r="J124" s="92"/>
      <c r="K124" s="92"/>
      <c r="L124" s="87"/>
      <c r="M124" s="88"/>
      <c r="N124" s="89"/>
      <c r="O124" s="90"/>
      <c r="P124" s="72"/>
      <c r="Q124" s="72"/>
      <c r="R124" s="32"/>
    </row>
    <row r="125" spans="1:29" ht="25.5" x14ac:dyDescent="0.2">
      <c r="A125" s="203">
        <f ca="1">INDIRECT(ADDRESS($F125,1,4,1,$F$3))</f>
        <v>55</v>
      </c>
      <c r="B125" s="203">
        <f ca="1">INDIRECT(ADDRESS($F125,2,4,1,$F$3))</f>
        <v>123738</v>
      </c>
      <c r="C125" s="204" t="str">
        <f ca="1">INDIRECT(ADDRESS($F125,3,4,1,$F$3))</f>
        <v>Odkopávky a prokopávky komunikací, drah a ploch, tř. horniny I dle ČSN 73 6133 odvoz do 20km</v>
      </c>
      <c r="D125" s="205" t="str">
        <f ca="1">INDIRECT(ADDRESS($F125,4,4,1,$F$3))</f>
        <v>M3</v>
      </c>
      <c r="E125" s="206">
        <f ca="1">INDIRECT(ADDRESS($F125,5,4,1,$F$3))</f>
        <v>158</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SO 04-13-01 + SO 04-13-02 158=158,0000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56</v>
      </c>
      <c r="B127" s="203">
        <f ca="1">INDIRECT(ADDRESS($F127,2,4,1,$F$3))</f>
        <v>123739</v>
      </c>
      <c r="C127" s="204" t="str">
        <f ca="1">INDIRECT(ADDRESS($F127,3,4,1,$F$3))</f>
        <v>Odkopávky a prokopávky, příplatek za další 1 km</v>
      </c>
      <c r="D127" s="205" t="str">
        <f ca="1">INDIRECT(ADDRESS($F127,4,4,1,$F$3))</f>
        <v>M3</v>
      </c>
      <c r="E127" s="206">
        <f ca="1">INDIRECT(ADDRESS($F127,5,4,1,$F$3))</f>
        <v>1580</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Celkem 30km 158*10=1580,0000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57</v>
      </c>
      <c r="B129" s="203">
        <f ca="1">INDIRECT(ADDRESS($F129,2,4,1,$F$3))</f>
        <v>27157</v>
      </c>
      <c r="C129" s="204" t="str">
        <f ca="1">INDIRECT(ADDRESS($F129,3,4,1,$F$3))</f>
        <v>Základy, polštáře pod základy, z kameniva těženého</v>
      </c>
      <c r="D129" s="205" t="str">
        <f ca="1">INDIRECT(ADDRESS($F129,4,4,1,$F$3))</f>
        <v>M3</v>
      </c>
      <c r="E129" s="206">
        <f ca="1">INDIRECT(ADDRESS($F129,5,4,1,$F$3))</f>
        <v>8.4540000000000006</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Podsyp (štěrkopísek) pod podkladní beton trativodu 8,454=8,4540</v>
      </c>
      <c r="D130" s="198"/>
      <c r="E130" s="199"/>
      <c r="F130" s="200"/>
      <c r="G130" s="201" t="str">
        <f ca="1">IF(C130="","",IF(C130=0,"","tisk"))</f>
        <v>tisk</v>
      </c>
      <c r="H130" s="202"/>
      <c r="I130" s="91"/>
      <c r="J130" s="92"/>
      <c r="K130" s="92"/>
      <c r="L130" s="87"/>
      <c r="M130" s="88"/>
      <c r="N130" s="89"/>
      <c r="O130" s="90"/>
      <c r="P130" s="72"/>
      <c r="Q130" s="72"/>
      <c r="R130" s="32"/>
    </row>
    <row r="131" spans="1:18" x14ac:dyDescent="0.2">
      <c r="A131" s="203">
        <f ca="1">INDIRECT(ADDRESS($F131,1,4,1,$F$3))</f>
        <v>58</v>
      </c>
      <c r="B131" s="203">
        <f ca="1">INDIRECT(ADDRESS($F131,2,4,1,$F$3))</f>
        <v>272313</v>
      </c>
      <c r="C131" s="204" t="str">
        <f ca="1">INDIRECT(ADDRESS($F131,3,4,1,$F$3))</f>
        <v>Základy z prostého betonu, do C16/20 (B20 - zn 250)</v>
      </c>
      <c r="D131" s="205" t="str">
        <f ca="1">INDIRECT(ADDRESS($F131,4,4,1,$F$3))</f>
        <v>M3</v>
      </c>
      <c r="E131" s="206">
        <f ca="1">INDIRECT(ADDRESS($F131,5,4,1,$F$3))</f>
        <v>16.908000000000001</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t="str">
        <f ca="1">IF(ISNUMBER(E131)=TRUE,INDIRECT(ADDRESS($F131,16,4,1,$F$3)),"")</f>
        <v>Podkladní beton pod trativodní potrubí 16,908=16,9080</v>
      </c>
      <c r="D132" s="198"/>
      <c r="E132" s="199"/>
      <c r="F132" s="200"/>
      <c r="G132" s="201" t="str">
        <f ca="1">IF(C132="","",IF(C132=0,"","tisk"))</f>
        <v>tisk</v>
      </c>
      <c r="H132" s="202"/>
      <c r="I132" s="91"/>
      <c r="J132" s="92"/>
      <c r="K132" s="92"/>
      <c r="L132" s="87"/>
      <c r="M132" s="88"/>
      <c r="N132" s="89"/>
      <c r="O132" s="90"/>
      <c r="P132" s="72"/>
      <c r="Q132" s="72"/>
      <c r="R132" s="32"/>
    </row>
    <row r="133" spans="1:18" x14ac:dyDescent="0.2">
      <c r="A133" s="203">
        <f ca="1">INDIRECT(ADDRESS($F133,1,4,1,$F$3))</f>
        <v>59</v>
      </c>
      <c r="B133" s="203">
        <f ca="1">INDIRECT(ADDRESS($F133,2,4,1,$F$3))</f>
        <v>21197</v>
      </c>
      <c r="C133" s="204" t="str">
        <f ca="1">INDIRECT(ADDRESS($F133,3,4,1,$F$3))</f>
        <v>Úprava podloží, sanační žebra, opláštění z geotextílie</v>
      </c>
      <c r="D133" s="205" t="str">
        <f ca="1">INDIRECT(ADDRESS($F133,4,4,1,$F$3))</f>
        <v>M2</v>
      </c>
      <c r="E133" s="206">
        <f ca="1">INDIRECT(ADDRESS($F133,5,4,1,$F$3))</f>
        <v>1116</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Opláštění trativodní rýhy 1116=1116,0000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60</v>
      </c>
      <c r="B135" s="203">
        <f ca="1">INDIRECT(ADDRESS($F135,2,4,1,$F$3))</f>
        <v>27152</v>
      </c>
      <c r="C135" s="204" t="str">
        <f ca="1">INDIRECT(ADDRESS($F135,3,4,1,$F$3))</f>
        <v>Základy, polštáře pod základy, z kameniva drceného</v>
      </c>
      <c r="D135" s="205" t="str">
        <f ca="1">INDIRECT(ADDRESS($F135,4,4,1,$F$3))</f>
        <v>M3</v>
      </c>
      <c r="E135" s="206">
        <f ca="1">INDIRECT(ADDRESS($F135,5,4,1,$F$3))</f>
        <v>2.4</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t="str">
        <f ca="1">IF(ISNUMBER(E135)=TRUE,INDIRECT(ADDRESS($F135,16,4,1,$F$3)),"")</f>
        <v>Vyústění trativodů 3 kusy 3*(2*2*0,2)=2,4000</v>
      </c>
      <c r="D136" s="198"/>
      <c r="E136" s="199"/>
      <c r="F136" s="200"/>
      <c r="G136" s="201" t="str">
        <f ca="1">IF(C136="","",IF(C136=0,"","tisk"))</f>
        <v>tisk</v>
      </c>
      <c r="H136" s="202"/>
      <c r="I136" s="91"/>
      <c r="J136" s="92"/>
      <c r="K136" s="92"/>
      <c r="L136" s="87"/>
      <c r="M136" s="88"/>
      <c r="N136" s="89"/>
      <c r="O136" s="90"/>
      <c r="P136" s="72"/>
      <c r="Q136" s="72"/>
      <c r="R136" s="32"/>
    </row>
    <row r="137" spans="1:18" ht="25.5" x14ac:dyDescent="0.2">
      <c r="A137" s="203">
        <f ca="1">INDIRECT(ADDRESS($F137,1,4,1,$F$3))</f>
        <v>61</v>
      </c>
      <c r="B137" s="203">
        <f ca="1">INDIRECT(ADDRESS($F137,2,4,1,$F$3))</f>
        <v>501101</v>
      </c>
      <c r="C137" s="204" t="str">
        <f ca="1">INDIRECT(ADDRESS($F137,3,4,1,$F$3))</f>
        <v>ZŘÍZENÍ KONSTRUKČNÍ VRSTVY TĚLESA ŽELEZNIČNÍHO SPODKU ZE ŠTĚRKODRTI NOVÉ</v>
      </c>
      <c r="D137" s="205" t="str">
        <f ca="1">INDIRECT(ADDRESS($F137,4,4,1,$F$3))</f>
        <v>m3</v>
      </c>
      <c r="E137" s="206">
        <f ca="1">INDIRECT(ADDRESS($F137,5,4,1,$F$3))</f>
        <v>62</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t="str">
        <f ca="1">IF(ISNUMBER(E137)=TRUE,INDIRECT(ADDRESS($F137,16,4,1,$F$3)),"")</f>
        <v>SO 04-13-01 + SO 04-13-02 62=62,0000</v>
      </c>
      <c r="D138" s="198"/>
      <c r="E138" s="199"/>
      <c r="F138" s="200"/>
      <c r="G138" s="201" t="str">
        <f ca="1">IF(C138="","",IF(C138=0,"","tisk"))</f>
        <v>tisk</v>
      </c>
      <c r="H138" s="202"/>
      <c r="I138" s="91"/>
      <c r="J138" s="92"/>
      <c r="K138" s="92"/>
      <c r="L138" s="87"/>
      <c r="M138" s="88"/>
      <c r="N138" s="89"/>
      <c r="O138" s="90"/>
      <c r="P138" s="72"/>
      <c r="Q138" s="72"/>
      <c r="R138" s="32"/>
    </row>
    <row r="139" spans="1:18" ht="25.5" x14ac:dyDescent="0.2">
      <c r="A139" s="203">
        <f ca="1">INDIRECT(ADDRESS($F139,1,4,1,$F$3))</f>
        <v>62</v>
      </c>
      <c r="B139" s="203">
        <f ca="1">INDIRECT(ADDRESS($F139,2,4,1,$F$3))</f>
        <v>501430</v>
      </c>
      <c r="C139" s="204" t="str">
        <f ca="1">INDIRECT(ADDRESS($F139,3,4,1,$F$3))</f>
        <v>ZŘÍZENÍ KONSTRUKČNÍ VRSTVY TĚLESA ŽELEZNIČNÍHO SPODKU ZE ZEMINY ZLEPŠENÉ (STABILIZOVANÉ) VÁPNO- CEMENTEM</v>
      </c>
      <c r="D139" s="205" t="str">
        <f ca="1">INDIRECT(ADDRESS($F139,4,4,1,$F$3))</f>
        <v>m3</v>
      </c>
      <c r="E139" s="206">
        <f ca="1">INDIRECT(ADDRESS($F139,5,4,1,$F$3))</f>
        <v>69</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t="str">
        <f ca="1">IF(ISNUMBER(E139)=TRUE,INDIRECT(ADDRESS($F139,16,4,1,$F$3)),"")</f>
        <v>SO 04-13-01 + SO 04-13-02 69=69,0000</v>
      </c>
      <c r="D140" s="198"/>
      <c r="E140" s="199"/>
      <c r="F140" s="200"/>
      <c r="G140" s="201" t="str">
        <f ca="1">IF(C140="","",IF(C140=0,"","tisk"))</f>
        <v>tisk</v>
      </c>
      <c r="H140" s="202"/>
      <c r="I140" s="91"/>
      <c r="J140" s="92"/>
      <c r="K140" s="92"/>
      <c r="L140" s="87"/>
      <c r="M140" s="88"/>
      <c r="N140" s="89"/>
      <c r="O140" s="90"/>
      <c r="P140" s="72"/>
      <c r="Q140" s="72"/>
      <c r="R140" s="32"/>
    </row>
    <row r="141" spans="1:18" x14ac:dyDescent="0.2">
      <c r="A141" s="203">
        <f ca="1">INDIRECT(ADDRESS($F141,1,4,1,$F$3))</f>
        <v>63</v>
      </c>
      <c r="B141" s="203">
        <f ca="1">INDIRECT(ADDRESS($F141,2,4,1,$F$3))</f>
        <v>875342</v>
      </c>
      <c r="C141" s="204" t="str">
        <f ca="1">INDIRECT(ADDRESS($F141,3,4,1,$F$3))</f>
        <v>Potrubí z trub plastických (PVC,PE,PP), drenážní, DN do 200, do rýhy děrované</v>
      </c>
      <c r="D141" s="205" t="str">
        <f ca="1">INDIRECT(ADDRESS($F141,4,4,1,$F$3))</f>
        <v>M</v>
      </c>
      <c r="E141" s="206">
        <f ca="1">INDIRECT(ADDRESS($F141,5,4,1,$F$3))</f>
        <v>339</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t="str">
        <f ca="1">IF(ISNUMBER(E141)=TRUE,INDIRECT(ADDRESS($F141,16,4,1,$F$3)),"")</f>
        <v>Viz tab. trativodů 339=339,0000</v>
      </c>
      <c r="D142" s="198"/>
      <c r="E142" s="199"/>
      <c r="F142" s="200"/>
      <c r="G142" s="201" t="str">
        <f ca="1">IF(C142="","",IF(C142=0,"","tisk"))</f>
        <v>tisk</v>
      </c>
      <c r="H142" s="202"/>
      <c r="I142" s="91"/>
      <c r="J142" s="92"/>
      <c r="K142" s="92"/>
      <c r="L142" s="87"/>
      <c r="M142" s="88"/>
      <c r="N142" s="89"/>
      <c r="O142" s="90"/>
      <c r="P142" s="72"/>
      <c r="Q142" s="72"/>
      <c r="R142" s="32"/>
    </row>
    <row r="143" spans="1:18" x14ac:dyDescent="0.2">
      <c r="A143" s="203">
        <f ca="1">INDIRECT(ADDRESS($F143,1,4,1,$F$3))</f>
        <v>64</v>
      </c>
      <c r="B143" s="203">
        <f ca="1">INDIRECT(ADDRESS($F143,2,4,1,$F$3))</f>
        <v>894846</v>
      </c>
      <c r="C143" s="204" t="str">
        <f ca="1">INDIRECT(ADDRESS($F143,3,4,1,$F$3))</f>
        <v>Konstrukce na trubním vedení, šachty na potrubí, z plast. hmot, DN do 400</v>
      </c>
      <c r="D143" s="205" t="str">
        <f ca="1">INDIRECT(ADDRESS($F143,4,4,1,$F$3))</f>
        <v>KUS</v>
      </c>
      <c r="E143" s="206">
        <f ca="1">INDIRECT(ADDRESS($F143,5,4,1,$F$3))</f>
        <v>13</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t="str">
        <f ca="1">IF(ISNUMBER(E143)=TRUE,INDIRECT(ADDRESS($F143,16,4,1,$F$3)),"")</f>
        <v>viz. tabulka trativodů 13=13,0000</v>
      </c>
      <c r="D144" s="198"/>
      <c r="E144" s="199"/>
      <c r="F144" s="200"/>
      <c r="G144" s="201" t="str">
        <f ca="1">IF(C144="","",IF(C144=0,"","tisk"))</f>
        <v>tisk</v>
      </c>
      <c r="H144" s="202"/>
      <c r="I144" s="91"/>
      <c r="J144" s="92"/>
      <c r="K144" s="92"/>
      <c r="L144" s="87"/>
      <c r="M144" s="88"/>
      <c r="N144" s="89"/>
      <c r="O144" s="90"/>
      <c r="P144" s="72"/>
      <c r="Q144" s="72"/>
      <c r="R144" s="32"/>
    </row>
    <row r="145" spans="1:18" ht="25.5" x14ac:dyDescent="0.2">
      <c r="A145" s="203">
        <f ca="1">INDIRECT(ADDRESS($F145,1,4,1,$F$3))</f>
        <v>65</v>
      </c>
      <c r="B145" s="203">
        <f ca="1">INDIRECT(ADDRESS($F145,2,4,1,$F$3))</f>
        <v>899114</v>
      </c>
      <c r="C145" s="204" t="str">
        <f ca="1">INDIRECT(ADDRESS($F145,3,4,1,$F$3))</f>
        <v>Konstrukce na trubním vedení, doplňky na trubním vedení,  samostatné poklopy, z plastických hmot</v>
      </c>
      <c r="D145" s="205" t="str">
        <f ca="1">INDIRECT(ADDRESS($F145,4,4,1,$F$3))</f>
        <v>KUS</v>
      </c>
      <c r="E145" s="206">
        <f ca="1">INDIRECT(ADDRESS($F145,5,4,1,$F$3))</f>
        <v>13</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ht="25.5" x14ac:dyDescent="0.2">
      <c r="A147" s="203">
        <f ca="1">INDIRECT(ADDRESS($F147,1,4,1,$F$3))</f>
        <v>66</v>
      </c>
      <c r="B147" s="203">
        <f ca="1">INDIRECT(ADDRESS($F147,2,4,1,$F$3))</f>
        <v>899522</v>
      </c>
      <c r="C147" s="204" t="str">
        <f ca="1">INDIRECT(ADDRESS($F147,3,4,1,$F$3))</f>
        <v>Konstrukce na trubním vedení, doplňky na trubním vedení, obetonování potr.z prostého betonu do C12/15 (B15 - zn.200)</v>
      </c>
      <c r="D147" s="205" t="str">
        <f ca="1">INDIRECT(ADDRESS($F147,4,4,1,$F$3))</f>
        <v>M3</v>
      </c>
      <c r="E147" s="206">
        <f ca="1">INDIRECT(ADDRESS($F147,5,4,1,$F$3))</f>
        <v>15.255000000000001</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t="str">
        <f ca="1">IF(ISNUMBER(E147)=TRUE,INDIRECT(ADDRESS($F147,16,4,1,$F$3)),"")</f>
        <v>Délka trativodu x plocha řezu obetonování bez podkladního betonu 0,1m 339*0,045=15,2550</v>
      </c>
      <c r="D148" s="198"/>
      <c r="E148" s="199"/>
      <c r="F148" s="200"/>
      <c r="G148" s="201" t="str">
        <f ca="1">IF(C148="","",IF(C148=0,"","tisk"))</f>
        <v>tisk</v>
      </c>
      <c r="H148" s="202"/>
      <c r="I148" s="91"/>
      <c r="J148" s="92"/>
      <c r="K148" s="92"/>
      <c r="L148" s="87"/>
      <c r="M148" s="88"/>
      <c r="N148" s="89"/>
      <c r="O148" s="90"/>
      <c r="P148" s="72"/>
      <c r="Q148" s="72"/>
      <c r="R148" s="32"/>
    </row>
    <row r="149" spans="1:18" ht="25.5" x14ac:dyDescent="0.2">
      <c r="A149" s="203">
        <f ca="1">INDIRECT(ADDRESS($F149,1,4,1,$F$3))</f>
        <v>67</v>
      </c>
      <c r="B149" s="203">
        <f ca="1">INDIRECT(ADDRESS($F149,2,4,1,$F$3))</f>
        <v>935832</v>
      </c>
      <c r="C149" s="204" t="str">
        <f ca="1">INDIRECT(ADDRESS($F149,3,4,1,$F$3))</f>
        <v>Dokončující konstr. a práce, žlaby a rigoly, dlážděné, z lomového kamene tl. do 250mm, do bet.tl. 100mm</v>
      </c>
      <c r="D149" s="205" t="str">
        <f ca="1">INDIRECT(ADDRESS($F149,4,4,1,$F$3))</f>
        <v>M2</v>
      </c>
      <c r="E149" s="206">
        <f ca="1">INDIRECT(ADDRESS($F149,5,4,1,$F$3))</f>
        <v>8</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t="str">
        <f ca="1">IF(ISNUMBER(E149)=TRUE,INDIRECT(ADDRESS($F149,16,4,1,$F$3)),"")</f>
        <v>Vyústění trativodů 2 kusy 2*(2*2)=8,0000</v>
      </c>
      <c r="D150" s="198"/>
      <c r="E150" s="199"/>
      <c r="F150" s="200"/>
      <c r="G150" s="201" t="str">
        <f ca="1">IF(C150="","",IF(C150=0,"","tisk"))</f>
        <v>tisk</v>
      </c>
      <c r="H150" s="202"/>
      <c r="I150" s="91"/>
      <c r="J150" s="92"/>
      <c r="K150" s="92"/>
      <c r="L150" s="87"/>
      <c r="M150" s="88"/>
      <c r="N150" s="89"/>
      <c r="O150" s="90"/>
      <c r="P150" s="72"/>
      <c r="Q150" s="72"/>
      <c r="R150" s="32"/>
    </row>
    <row r="151" spans="1:18" x14ac:dyDescent="0.2">
      <c r="A151" s="203">
        <f ca="1">INDIRECT(ADDRESS($F151,1,4,1,$F$3))</f>
        <v>68</v>
      </c>
      <c r="B151" s="203" t="str">
        <f ca="1">INDIRECT(ADDRESS($F151,2,4,1,$F$3))</f>
        <v>R</v>
      </c>
      <c r="C151" s="204" t="str">
        <f ca="1">INDIRECT(ADDRESS($F151,3,4,1,$F$3))</f>
        <v>Přeložení podzemních sítí</v>
      </c>
      <c r="D151" s="205" t="str">
        <f ca="1">INDIRECT(ADDRESS($F151,4,4,1,$F$3))</f>
        <v>M</v>
      </c>
      <c r="E151" s="206">
        <f ca="1">INDIRECT(ADDRESS($F151,5,4,1,$F$3))</f>
        <v>170</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t="str">
        <f ca="1">IF(ISNUMBER(E151)=TRUE,INDIRECT(ADDRESS($F151,16,4,1,$F$3)),"")</f>
        <v>V případě potřeby přeložení vody, vedení ČEZ, vedení RWE 12+11+147=170,0000</v>
      </c>
      <c r="D152" s="198"/>
      <c r="E152" s="199"/>
      <c r="F152" s="200"/>
      <c r="G152" s="201" t="str">
        <f ca="1">IF(C152="","",IF(C152=0,"","tisk"))</f>
        <v>tisk</v>
      </c>
      <c r="H152" s="202"/>
      <c r="I152" s="91"/>
      <c r="J152" s="92"/>
      <c r="K152" s="92"/>
      <c r="L152" s="87"/>
      <c r="M152" s="88"/>
      <c r="N152" s="89"/>
      <c r="O152" s="90"/>
      <c r="P152" s="72"/>
      <c r="Q152" s="72"/>
      <c r="R152" s="32"/>
    </row>
    <row r="153" spans="1:18" ht="25.5" x14ac:dyDescent="0.2">
      <c r="A153" s="203">
        <f ca="1">INDIRECT(ADDRESS($F153,1,4,1,$F$3))</f>
        <v>69</v>
      </c>
      <c r="B153" s="203">
        <f ca="1">INDIRECT(ADDRESS($F153,2,4,1,$F$3))</f>
        <v>935254</v>
      </c>
      <c r="C153" s="204" t="str">
        <f ca="1">INDIRECT(ADDRESS($F153,3,4,1,$F$3))</f>
        <v>Dokončující konstr. a práce, žlaby a rigoly, z bet. tvárnic,  tvárnice TZZ4, do beton. lože C12/15 tl. 100mm</v>
      </c>
      <c r="D153" s="205" t="str">
        <f ca="1">INDIRECT(ADDRESS($F153,4,4,1,$F$3))</f>
        <v>M</v>
      </c>
      <c r="E153" s="206">
        <f ca="1">INDIRECT(ADDRESS($F153,5,4,1,$F$3))</f>
        <v>8</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t="str">
        <f ca="1">IF(ISNUMBER(E153)=TRUE,INDIRECT(ADDRESS($F153,16,4,1,$F$3)),"")</f>
        <v>8=8,0000</v>
      </c>
      <c r="D154" s="198"/>
      <c r="E154" s="199"/>
      <c r="F154" s="200"/>
      <c r="G154" s="201" t="str">
        <f ca="1">IF(C154="","",IF(C154=0,"","tisk"))</f>
        <v>tisk</v>
      </c>
      <c r="H154" s="202"/>
      <c r="I154" s="91"/>
      <c r="J154" s="92"/>
      <c r="K154" s="92"/>
      <c r="L154" s="87"/>
      <c r="M154" s="88"/>
      <c r="N154" s="89"/>
      <c r="O154" s="90"/>
      <c r="P154" s="72"/>
      <c r="Q154" s="72"/>
      <c r="R154" s="32"/>
    </row>
    <row r="155" spans="1:18" x14ac:dyDescent="0.2">
      <c r="A155" s="203">
        <f ca="1">INDIRECT(ADDRESS($F155,1,4,1,$F$3))</f>
        <v>70</v>
      </c>
      <c r="B155" s="203">
        <f ca="1">INDIRECT(ADDRESS($F155,2,4,1,$F$3))</f>
        <v>967158</v>
      </c>
      <c r="C155" s="204" t="str">
        <f ca="1">INDIRECT(ADDRESS($F155,3,4,1,$F$3))</f>
        <v>Bourání částí konstrukcí malého rozsahu, betonových</v>
      </c>
      <c r="D155" s="205" t="str">
        <f ca="1">INDIRECT(ADDRESS($F155,4,4,1,$F$3))</f>
        <v>M3</v>
      </c>
      <c r="E155" s="206">
        <f ca="1">INDIRECT(ADDRESS($F155,5,4,1,$F$3))</f>
        <v>0.1</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t="str">
        <f ca="1">IF(ISNUMBER(E155)=TRUE,INDIRECT(ADDRESS($F155,16,4,1,$F$3)),"")</f>
        <v>Případné vybourání bet. koryta v místě 4 šachet 4*0,25*0,1*1=0,1000</v>
      </c>
      <c r="D156" s="198"/>
      <c r="E156" s="199"/>
      <c r="F156" s="200"/>
      <c r="G156" s="201" t="str">
        <f ca="1">IF(C156="","",IF(C156=0,"","tisk"))</f>
        <v>tisk</v>
      </c>
      <c r="H156" s="202"/>
      <c r="I156" s="91"/>
      <c r="J156" s="92"/>
      <c r="K156" s="92"/>
      <c r="L156" s="87"/>
      <c r="M156" s="88"/>
      <c r="N156" s="89"/>
      <c r="O156" s="90"/>
      <c r="P156" s="72"/>
      <c r="Q156" s="72"/>
      <c r="R156" s="32"/>
    </row>
    <row r="157" spans="1:18" x14ac:dyDescent="0.2">
      <c r="A157" s="203">
        <f ca="1">INDIRECT(ADDRESS($F157,1,4,1,$F$3))</f>
        <v>71</v>
      </c>
      <c r="B157" s="203" t="str">
        <f ca="1">INDIRECT(ADDRESS($F157,2,4,1,$F$3))</f>
        <v>R</v>
      </c>
      <c r="C157" s="204" t="str">
        <f ca="1">INDIRECT(ADDRESS($F157,3,4,1,$F$3))</f>
        <v>Pročištění stávajícího drenážního potrubí</v>
      </c>
      <c r="D157" s="205" t="str">
        <f ca="1">INDIRECT(ADDRESS($F157,4,4,1,$F$3))</f>
        <v>M</v>
      </c>
      <c r="E157" s="206">
        <f ca="1">INDIRECT(ADDRESS($F157,5,4,1,$F$3))</f>
        <v>196</v>
      </c>
      <c r="F157" s="207">
        <f>F155+1</f>
        <v>84</v>
      </c>
      <c r="G157" s="208" t="str">
        <f ca="1">IF(A157="","",IF(A157="S","",IF(A157=0,"","tisk")))</f>
        <v>tisk</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t="str">
        <f ca="1">IF(ISNUMBER(E157)=TRUE,INDIRECT(ADDRESS($F157,16,4,1,$F$3)),"")</f>
        <v>km 112,568 - 112,763 196=196,0000</v>
      </c>
      <c r="D158" s="198"/>
      <c r="E158" s="199"/>
      <c r="F158" s="200"/>
      <c r="G158" s="201" t="str">
        <f ca="1">IF(C158="","",IF(C158=0,"","tisk"))</f>
        <v>tisk</v>
      </c>
      <c r="H158" s="202"/>
      <c r="I158" s="91"/>
      <c r="J158" s="92"/>
      <c r="K158" s="92"/>
      <c r="L158" s="87"/>
      <c r="M158" s="88"/>
      <c r="N158" s="89"/>
      <c r="O158" s="90"/>
      <c r="P158" s="72"/>
      <c r="Q158" s="72"/>
      <c r="R158" s="32"/>
    </row>
    <row r="159" spans="1:18" x14ac:dyDescent="0.2">
      <c r="A159" s="203">
        <f ca="1">INDIRECT(ADDRESS($F159,1,4,1,$F$3))</f>
        <v>72</v>
      </c>
      <c r="B159" s="203" t="str">
        <f ca="1">INDIRECT(ADDRESS($F159,2,4,1,$F$3))</f>
        <v>R</v>
      </c>
      <c r="C159" s="204" t="str">
        <f ca="1">INDIRECT(ADDRESS($F159,3,4,1,$F$3))</f>
        <v>Trativodní monolitické vyusť dle V.L. Ž3</v>
      </c>
      <c r="D159" s="205" t="str">
        <f ca="1">INDIRECT(ADDRESS($F159,4,4,1,$F$3))</f>
        <v>ks</v>
      </c>
      <c r="E159" s="206">
        <f ca="1">INDIRECT(ADDRESS($F159,5,4,1,$F$3))</f>
        <v>1</v>
      </c>
      <c r="F159" s="207">
        <f>F157+1</f>
        <v>85</v>
      </c>
      <c r="G159" s="208" t="str">
        <f ca="1">IF(A159="","",IF(A159="S","",IF(A159=0,"","tisk")))</f>
        <v>tisk</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73</v>
      </c>
      <c r="B161" s="203">
        <f ca="1">INDIRECT(ADDRESS($F161,2,4,1,$F$3))</f>
        <v>17481</v>
      </c>
      <c r="C161" s="204" t="str">
        <f ca="1">INDIRECT(ADDRESS($F161,3,4,1,$F$3))</f>
        <v>Zásyp jam a rýh z nakupovaných materiálů</v>
      </c>
      <c r="D161" s="205" t="str">
        <f ca="1">INDIRECT(ADDRESS($F161,4,4,1,$F$3))</f>
        <v>M3</v>
      </c>
      <c r="E161" s="206">
        <f ca="1">INDIRECT(ADDRESS($F161,5,4,1,$F$3))</f>
        <v>209.321</v>
      </c>
      <c r="F161" s="207">
        <f>F159+1</f>
        <v>86</v>
      </c>
      <c r="G161" s="208" t="str">
        <f ca="1">IF(A161="","",IF(A161="S","",IF(A161=0,"","tisk")))</f>
        <v>tisk</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t="str">
        <f ca="1">IF(ISNUMBER(E161)=TRUE,INDIRECT(ADDRESS($F161,16,4,1,$F$3)),"")</f>
        <v>délka trativodu x průměrná hloubka x šířka výkopu = 338,160 x 1,238 x 0,5 = 209,321</v>
      </c>
      <c r="D162" s="198"/>
      <c r="E162" s="199"/>
      <c r="F162" s="200"/>
      <c r="G162" s="201" t="str">
        <f ca="1">IF(C162="","",IF(C162=0,"","tisk"))</f>
        <v>tisk</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t="str">
        <f ca="1">INDIRECT(ADDRESS($F163,3,4,1,$F$3))</f>
        <v>Celkem za Etapu:</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t="str">
        <f ca="1">INDIRECT(ADDRESS($F165,3,4,1,$F$3))</f>
        <v>Celkem za objekt:</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x14ac:dyDescent="0.2">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f ca="1">INDIRECT(ADDRESS($F355,5,4,1,$F$3))</f>
        <v>0</v>
      </c>
      <c r="F355" s="207">
        <f>F353+1</f>
        <v>183</v>
      </c>
      <c r="G355" s="208" t="str">
        <f ca="1">IF(A355="","",IF(A355="S","",IF(A355=0,"","tisk")))</f>
        <v/>
      </c>
      <c r="H355" s="193">
        <f ca="1">1000*ROUND(E355,3)-1000*E355</f>
        <v>0</v>
      </c>
      <c r="I355" s="209" t="str">
        <f ca="1">IF(A355="Díl:","díl","")</f>
        <v/>
      </c>
      <c r="J355" s="92"/>
      <c r="K355" s="92"/>
      <c r="L355" s="87"/>
      <c r="M355" s="88"/>
      <c r="N355" s="89"/>
      <c r="O355" s="90"/>
      <c r="P355" s="72"/>
      <c r="Q355" s="72"/>
    </row>
    <row r="356" spans="1:17" x14ac:dyDescent="0.2">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f ca="1">INDIRECT(ADDRESS($F357,5,4,1,$F$3))</f>
        <v>0</v>
      </c>
      <c r="F357" s="207">
        <f>F355+1</f>
        <v>184</v>
      </c>
      <c r="G357" s="208" t="str">
        <f ca="1">IF(A357="","",IF(A357="S","",IF(A357=0,"","tisk")))</f>
        <v/>
      </c>
      <c r="H357" s="193">
        <f ca="1">1000*ROUND(E357,3)-1000*E357</f>
        <v>0</v>
      </c>
      <c r="I357" s="209" t="str">
        <f ca="1">IF(A357="Díl:","díl","")</f>
        <v/>
      </c>
      <c r="J357" s="92"/>
      <c r="K357" s="92"/>
      <c r="L357" s="87"/>
      <c r="M357" s="88"/>
      <c r="N357" s="89"/>
      <c r="O357" s="90"/>
      <c r="P357" s="72"/>
      <c r="Q357" s="72"/>
    </row>
    <row r="358" spans="1:17" x14ac:dyDescent="0.2">
      <c r="A358" s="196"/>
      <c r="B358" s="196"/>
      <c r="C358" s="197">
        <f ca="1">IF(ISNUMBER(E357)=TRUE,INDIRECT(ADDRESS($F357,16,4,1,$F$3)),"")</f>
        <v>0</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x14ac:dyDescent="0.2">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x14ac:dyDescent="0.2">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f ca="1">INDIRECT(ADDRESS($F363,5,4,1,$F$3))</f>
        <v>0</v>
      </c>
      <c r="F363" s="207">
        <f>F361+1</f>
        <v>187</v>
      </c>
      <c r="G363" s="208" t="str">
        <f ca="1">IF(A363="","",IF(A363="S","",IF(A363=0,"","tisk")))</f>
        <v/>
      </c>
      <c r="H363" s="193">
        <f ca="1">1000*ROUND(E363,3)-1000*E363</f>
        <v>0</v>
      </c>
      <c r="I363" s="209" t="str">
        <f ca="1">IF(A363="Díl:","díl","")</f>
        <v/>
      </c>
      <c r="J363" s="92"/>
      <c r="K363" s="92"/>
      <c r="L363" s="87"/>
      <c r="M363" s="88"/>
      <c r="N363" s="89"/>
      <c r="O363" s="90"/>
      <c r="P363" s="72"/>
      <c r="Q363" s="72"/>
    </row>
    <row r="364" spans="1:17" x14ac:dyDescent="0.2">
      <c r="A364" s="196"/>
      <c r="B364" s="196"/>
      <c r="C364" s="197">
        <f ca="1">IF(ISNUMBER(E363)=TRUE,INDIRECT(ADDRESS($F363,16,4,1,$F$3)),"")</f>
        <v>0</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2015-09-08T07:36:15Z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